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autoCompressPictures="0"/>
  <bookViews>
    <workbookView xWindow="0" yWindow="0" windowWidth="15480" windowHeight="11640" tabRatio="827" firstSheet="1" activeTab="5"/>
  </bookViews>
  <sheets>
    <sheet name="Criteris adjudicació Lot 1" sheetId="1" r:id="rId1"/>
    <sheet name="Pressupost Lot 1" sheetId="12" r:id="rId2"/>
    <sheet name="Variable Lot 1" sheetId="17" r:id="rId3"/>
    <sheet name="Criteris d'adjudicació Lot 2" sheetId="2" r:id="rId4"/>
    <sheet name="Pressupost Lot 2" sheetId="14" r:id="rId5"/>
    <sheet name="Variable Lot 2" sheetId="18" r:id="rId6"/>
  </sheets>
  <definedNames>
    <definedName name="_xlnm.Print_Area" localSheetId="0">'Criteris adjudicació Lot 1'!$A$1:$K$218</definedName>
    <definedName name="_xlnm.Print_Area" localSheetId="3">'Criteris d''adjudicació Lot 2'!$A$1:$L$135</definedName>
    <definedName name="_xlnm.Print_Area" localSheetId="1">'Pressupost Lot 1'!$A$1:$K$61</definedName>
    <definedName name="_xlnm.Print_Area" localSheetId="4">'Pressupost Lot 2'!$A$1:$H$61</definedName>
    <definedName name="_xlnm.Print_Area" localSheetId="2">'Variable Lot 1'!$A$1:$K$57</definedName>
    <definedName name="_xlnm.Print_Area" localSheetId="5">'Variable Lot 2'!$A$1:$K$58</definedName>
    <definedName name="_xlnm.Print_Titles" localSheetId="0">'Criteris adjudicació Lot 1'!$1:$9</definedName>
    <definedName name="_xlnm.Print_Titles" localSheetId="3">'Criteris d''adjudicació Lot 2'!$1:$8</definedName>
    <definedName name="_xlnm.Print_Titles" localSheetId="2">'Variable Lot 1'!$1:$4</definedName>
    <definedName name="_xlnm.Print_Titles" localSheetId="5">'Variable Lot 2'!$1:$4</definedName>
  </definedNames>
  <calcPr calcId="152511" concurrentCalc="0"/>
  <customWorkbookViews>
    <customWorkbookView name="Joan Bayona Murillo - Vista personalizada" guid="{A82149D2-359B-4549-8002-3702541987C8}" mergeInterval="0" personalView="1" maximized="1" xWindow="-9" yWindow="-9" windowWidth="1618" windowHeight="870" tabRatio="827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1" i="18" l="1"/>
  <c r="B8" i="18"/>
  <c r="B7" i="18"/>
  <c r="B6" i="18"/>
  <c r="H34" i="18"/>
  <c r="H35" i="18"/>
  <c r="H36" i="18"/>
  <c r="B48" i="18"/>
  <c r="C34" i="18"/>
  <c r="I34" i="18"/>
  <c r="C35" i="18"/>
  <c r="I35" i="18"/>
  <c r="C36" i="18"/>
  <c r="I36" i="18"/>
  <c r="I37" i="18"/>
  <c r="K34" i="18"/>
  <c r="K37" i="18"/>
  <c r="J39" i="18"/>
  <c r="C37" i="18"/>
  <c r="E34" i="18"/>
  <c r="E35" i="18"/>
  <c r="E36" i="18"/>
  <c r="E37" i="18"/>
  <c r="D39" i="18"/>
  <c r="H37" i="18"/>
  <c r="B37" i="18"/>
  <c r="K36" i="18"/>
  <c r="K35" i="18"/>
  <c r="H32" i="18"/>
  <c r="C23" i="18"/>
  <c r="I23" i="18"/>
  <c r="C24" i="18"/>
  <c r="I24" i="18"/>
  <c r="C25" i="18"/>
  <c r="I25" i="18"/>
  <c r="I26" i="18"/>
  <c r="K23" i="18"/>
  <c r="K26" i="18"/>
  <c r="J28" i="18"/>
  <c r="C26" i="18"/>
  <c r="E23" i="18"/>
  <c r="E24" i="18"/>
  <c r="E25" i="18"/>
  <c r="E26" i="18"/>
  <c r="D28" i="18"/>
  <c r="H23" i="18"/>
  <c r="H24" i="18"/>
  <c r="H25" i="18"/>
  <c r="H26" i="18"/>
  <c r="B26" i="18"/>
  <c r="K25" i="18"/>
  <c r="K24" i="18"/>
  <c r="H32" i="17"/>
  <c r="D36" i="1"/>
  <c r="B49" i="17"/>
  <c r="D31" i="1"/>
  <c r="D30" i="1"/>
  <c r="D29" i="1"/>
  <c r="D24" i="1"/>
  <c r="D23" i="1"/>
  <c r="D22" i="1"/>
  <c r="C34" i="17"/>
  <c r="I34" i="17"/>
  <c r="C35" i="17"/>
  <c r="I35" i="17"/>
  <c r="C36" i="17"/>
  <c r="I36" i="17"/>
  <c r="I37" i="17"/>
  <c r="K34" i="17"/>
  <c r="K35" i="17"/>
  <c r="K36" i="17"/>
  <c r="K37" i="17"/>
  <c r="J39" i="17"/>
  <c r="C37" i="17"/>
  <c r="E34" i="17"/>
  <c r="E35" i="17"/>
  <c r="E36" i="17"/>
  <c r="E37" i="17"/>
  <c r="D39" i="17"/>
  <c r="H34" i="17"/>
  <c r="H35" i="17"/>
  <c r="H36" i="17"/>
  <c r="H37" i="17"/>
  <c r="B37" i="17"/>
  <c r="C23" i="17"/>
  <c r="I23" i="17"/>
  <c r="C24" i="17"/>
  <c r="I24" i="17"/>
  <c r="C25" i="17"/>
  <c r="I25" i="17"/>
  <c r="I26" i="17"/>
  <c r="K23" i="17"/>
  <c r="K24" i="17"/>
  <c r="K25" i="17"/>
  <c r="K26" i="17"/>
  <c r="J28" i="17"/>
  <c r="C26" i="17"/>
  <c r="E23" i="17"/>
  <c r="E24" i="17"/>
  <c r="E25" i="17"/>
  <c r="E26" i="17"/>
  <c r="D28" i="17"/>
  <c r="H23" i="17"/>
  <c r="H24" i="17"/>
  <c r="H25" i="17"/>
  <c r="H26" i="17"/>
  <c r="B26" i="17"/>
  <c r="B8" i="17"/>
  <c r="B7" i="17"/>
  <c r="B6" i="17"/>
  <c r="B8" i="14"/>
  <c r="B7" i="14"/>
  <c r="B6" i="14"/>
  <c r="B8" i="12"/>
  <c r="B7" i="12"/>
  <c r="B6" i="12"/>
  <c r="B21" i="14"/>
  <c r="C21" i="14"/>
  <c r="B28" i="14"/>
  <c r="C28" i="14"/>
  <c r="D28" i="14"/>
  <c r="B22" i="14"/>
  <c r="C22" i="14"/>
  <c r="B29" i="14"/>
  <c r="C29" i="14"/>
  <c r="D29" i="14"/>
  <c r="B23" i="14"/>
  <c r="C23" i="14"/>
  <c r="B30" i="14"/>
  <c r="C30" i="14"/>
  <c r="D30" i="14"/>
  <c r="D31" i="14"/>
  <c r="I14" i="2"/>
  <c r="C24" i="14"/>
  <c r="F14" i="2"/>
  <c r="C16" i="14"/>
  <c r="D14" i="2"/>
  <c r="E28" i="14"/>
  <c r="F28" i="14"/>
  <c r="E29" i="14"/>
  <c r="F29" i="14"/>
  <c r="E30" i="14"/>
  <c r="F30" i="14"/>
  <c r="F31" i="14"/>
  <c r="E31" i="14"/>
  <c r="C31" i="14"/>
  <c r="B31" i="14"/>
  <c r="B27" i="14"/>
  <c r="G21" i="14"/>
  <c r="G22" i="14"/>
  <c r="G23" i="14"/>
  <c r="G24" i="14"/>
  <c r="D21" i="14"/>
  <c r="E21" i="14"/>
  <c r="D22" i="14"/>
  <c r="E22" i="14"/>
  <c r="D23" i="14"/>
  <c r="E23" i="14"/>
  <c r="E24" i="14"/>
  <c r="D24" i="14"/>
  <c r="B24" i="14"/>
  <c r="B16" i="14"/>
  <c r="C17" i="14"/>
  <c r="D13" i="14"/>
  <c r="E13" i="14"/>
  <c r="D14" i="14"/>
  <c r="E14" i="14"/>
  <c r="D15" i="14"/>
  <c r="E15" i="14"/>
  <c r="E16" i="14"/>
  <c r="D16" i="14"/>
  <c r="I23" i="12"/>
  <c r="C35" i="12"/>
  <c r="B19" i="12"/>
  <c r="C13" i="12"/>
  <c r="D13" i="12"/>
  <c r="B35" i="12"/>
  <c r="D35" i="12"/>
  <c r="E35" i="12"/>
  <c r="B43" i="12"/>
  <c r="C43" i="12"/>
  <c r="D43" i="12"/>
  <c r="I24" i="12"/>
  <c r="C36" i="12"/>
  <c r="C14" i="12"/>
  <c r="D14" i="12"/>
  <c r="B36" i="12"/>
  <c r="D36" i="12"/>
  <c r="E36" i="12"/>
  <c r="B44" i="12"/>
  <c r="C44" i="12"/>
  <c r="D44" i="12"/>
  <c r="I25" i="12"/>
  <c r="C37" i="12"/>
  <c r="C15" i="12"/>
  <c r="D15" i="12"/>
  <c r="B37" i="12"/>
  <c r="D37" i="12"/>
  <c r="E37" i="12"/>
  <c r="B45" i="12"/>
  <c r="C45" i="12"/>
  <c r="D45" i="12"/>
  <c r="I26" i="12"/>
  <c r="C38" i="12"/>
  <c r="C16" i="12"/>
  <c r="D16" i="12"/>
  <c r="B38" i="12"/>
  <c r="D38" i="12"/>
  <c r="E38" i="12"/>
  <c r="B46" i="12"/>
  <c r="C46" i="12"/>
  <c r="D46" i="12"/>
  <c r="D47" i="12"/>
  <c r="I16" i="1"/>
  <c r="E46" i="12"/>
  <c r="F46" i="12"/>
  <c r="E45" i="12"/>
  <c r="F45" i="12"/>
  <c r="E44" i="12"/>
  <c r="F44" i="12"/>
  <c r="E43" i="12"/>
  <c r="F43" i="12"/>
  <c r="B42" i="12"/>
  <c r="F47" i="12"/>
  <c r="E47" i="12"/>
  <c r="C47" i="12"/>
  <c r="B47" i="12"/>
  <c r="I38" i="12"/>
  <c r="I37" i="12"/>
  <c r="I36" i="12"/>
  <c r="I35" i="12"/>
  <c r="I39" i="12"/>
  <c r="E39" i="12"/>
  <c r="F16" i="1"/>
  <c r="F38" i="12"/>
  <c r="G38" i="12"/>
  <c r="F37" i="12"/>
  <c r="G37" i="12"/>
  <c r="F36" i="12"/>
  <c r="G36" i="12"/>
  <c r="F35" i="12"/>
  <c r="G35" i="12"/>
  <c r="G39" i="12"/>
  <c r="F39" i="12"/>
  <c r="D39" i="12"/>
  <c r="C39" i="12"/>
  <c r="B39" i="12"/>
  <c r="F18" i="12"/>
  <c r="D14" i="1"/>
  <c r="I27" i="12"/>
  <c r="D18" i="1"/>
  <c r="J25" i="12"/>
  <c r="K25" i="12"/>
  <c r="J26" i="12"/>
  <c r="K26" i="12"/>
  <c r="J23" i="12"/>
  <c r="K23" i="12"/>
  <c r="J24" i="12"/>
  <c r="K24" i="12"/>
  <c r="K27" i="12"/>
  <c r="J27" i="12"/>
  <c r="F27" i="12"/>
  <c r="E27" i="12"/>
  <c r="H27" i="12"/>
  <c r="G27" i="12"/>
  <c r="D27" i="12"/>
  <c r="C27" i="12"/>
  <c r="B27" i="12"/>
  <c r="E13" i="12"/>
  <c r="E14" i="12"/>
  <c r="E15" i="12"/>
  <c r="E16" i="12"/>
  <c r="E18" i="12"/>
  <c r="F19" i="12"/>
  <c r="G13" i="12"/>
  <c r="H13" i="12"/>
  <c r="G14" i="12"/>
  <c r="H14" i="12"/>
  <c r="G15" i="12"/>
  <c r="H15" i="12"/>
  <c r="G16" i="12"/>
  <c r="H16" i="12"/>
  <c r="H18" i="12"/>
  <c r="G18" i="12"/>
  <c r="C18" i="12"/>
  <c r="D18" i="12"/>
  <c r="B18" i="12"/>
  <c r="C46" i="2"/>
  <c r="C51" i="2"/>
  <c r="C54" i="2"/>
  <c r="C57" i="2"/>
  <c r="C119" i="2"/>
  <c r="C109" i="2"/>
  <c r="C101" i="2"/>
  <c r="C93" i="2"/>
  <c r="C73" i="2"/>
  <c r="C67" i="2"/>
  <c r="D32" i="2"/>
  <c r="C32" i="2"/>
  <c r="C21" i="2"/>
  <c r="C59" i="1"/>
  <c r="C202" i="1"/>
  <c r="C196" i="1"/>
  <c r="C185" i="1"/>
  <c r="C177" i="1"/>
  <c r="C170" i="1"/>
  <c r="C163" i="1"/>
  <c r="C152" i="1"/>
  <c r="C144" i="1"/>
  <c r="C132" i="1"/>
  <c r="C125" i="1"/>
  <c r="C78" i="1"/>
  <c r="C83" i="1"/>
  <c r="C86" i="1"/>
  <c r="C93" i="1"/>
  <c r="C96" i="1"/>
  <c r="C73" i="1"/>
  <c r="C112" i="1"/>
  <c r="C106" i="1"/>
  <c r="C25" i="1"/>
  <c r="C65" i="1"/>
  <c r="C32" i="1"/>
  <c r="C44" i="1"/>
  <c r="D44" i="1"/>
</calcChain>
</file>

<file path=xl/sharedStrings.xml><?xml version="1.0" encoding="utf-8"?>
<sst xmlns="http://schemas.openxmlformats.org/spreadsheetml/2006/main" count="585" uniqueCount="284">
  <si>
    <t>Empresa:</t>
  </si>
  <si>
    <t>Data:</t>
  </si>
  <si>
    <t>Centre</t>
  </si>
  <si>
    <t>IVA</t>
  </si>
  <si>
    <t>Cotxeres de Borbó</t>
  </si>
  <si>
    <t>Frederica Montseny</t>
  </si>
  <si>
    <t>€/any</t>
  </si>
  <si>
    <t>Representant:</t>
  </si>
  <si>
    <t>Punts</t>
  </si>
  <si>
    <t>Criteris d'adjudicació LOT 1 - MANTENIMENT INTEGRAL</t>
  </si>
  <si>
    <t>1.1.1</t>
  </si>
  <si>
    <t>Preu del manteniment integral</t>
  </si>
  <si>
    <t>/any</t>
  </si>
  <si>
    <t>1.1.2</t>
  </si>
  <si>
    <t>Preu del manteniment normatiu</t>
  </si>
  <si>
    <t>1.1.3</t>
  </si>
  <si>
    <t>/hora nocturna</t>
  </si>
  <si>
    <t>/hora festiva</t>
  </si>
  <si>
    <t>/hora normal</t>
  </si>
  <si>
    <t>1.2</t>
  </si>
  <si>
    <t>Exp.: CSC - xx/xxx</t>
  </si>
  <si>
    <t>1.3.1</t>
  </si>
  <si>
    <t xml:space="preserve">h/any Cis Cotxeres de Borbó </t>
  </si>
  <si>
    <t>h/any CSS Frederica Montseny</t>
  </si>
  <si>
    <t>h/any ABS la Roca</t>
  </si>
  <si>
    <t>h/any Seu central T-21</t>
  </si>
  <si>
    <t>h/any</t>
  </si>
  <si>
    <t>1.3.2</t>
  </si>
  <si>
    <t>1.4.1</t>
  </si>
  <si>
    <t>total h/any</t>
  </si>
  <si>
    <t>1.4.2</t>
  </si>
  <si>
    <t>h/mes gestor energètic</t>
  </si>
  <si>
    <t>h/mes gestor sistemes tècnics</t>
  </si>
  <si>
    <t>1.5</t>
  </si>
  <si>
    <t>1.1.4</t>
  </si>
  <si>
    <t>1.1.5</t>
  </si>
  <si>
    <t>Millora de la franquicia de compra de material</t>
  </si>
  <si>
    <t>Oficina tècnica</t>
  </si>
  <si>
    <t>Àrea d'eficiència energètica</t>
  </si>
  <si>
    <t>Nº centres Responsable Contracte (RC)</t>
  </si>
  <si>
    <t>Nº centres Encarregat de manteniment (EM)</t>
  </si>
  <si>
    <t>1.6</t>
  </si>
  <si>
    <t>Gammes de manteniment</t>
  </si>
  <si>
    <t>Proposta conducció per centre</t>
  </si>
  <si>
    <t>Planificació anual d'operacions per centre</t>
  </si>
  <si>
    <t>Exemple OT de manteniment preventiu</t>
  </si>
  <si>
    <t>Llistat i models de llibres oficials</t>
  </si>
  <si>
    <t>Planificació inspeccions tècniques normatives</t>
  </si>
  <si>
    <t>Programa de desinfeccions per xoc tèrmic</t>
  </si>
  <si>
    <t>Programa de neteja i desinfeccions químiques</t>
  </si>
  <si>
    <t>Programa de controls bacteriològics</t>
  </si>
  <si>
    <t>Programa de control de temperatures</t>
  </si>
  <si>
    <t>Model de llibre oficial i model de registres</t>
  </si>
  <si>
    <t>Procés en cas d'un positiu</t>
  </si>
  <si>
    <t>Model de OT de manteniment correctiu</t>
  </si>
  <si>
    <t>Proces / circuit d'una OT correctiva</t>
  </si>
  <si>
    <t>Pla i programa de manteniment segons tipologia (Conductiu, preventiu,…)</t>
  </si>
  <si>
    <t>Pla i programa manteniment normatiu</t>
  </si>
  <si>
    <t>Pla i programa de prevenció i control de la legionel·la</t>
  </si>
  <si>
    <t>Proposta de manteniment correctiu</t>
  </si>
  <si>
    <t>1.7.1</t>
  </si>
  <si>
    <t>Seu i distancia als centres del CSC</t>
  </si>
  <si>
    <t xml:space="preserve">Procediments i protocols del SAT </t>
  </si>
  <si>
    <t>Procés d'avisos i comunicacions del SAT</t>
  </si>
  <si>
    <t>Sistema de registres i traçabilitat d'incidències</t>
  </si>
  <si>
    <t>Model d'ordre d'intervenció del SAT</t>
  </si>
  <si>
    <t>1.7.2</t>
  </si>
  <si>
    <t>Nº de RR.HH assignats al SAT i al Servei de Guàrdies Localitzades</t>
  </si>
  <si>
    <t>Millora del preu hora del servei presencial de les Guardies Localitzades</t>
  </si>
  <si>
    <t>Millora del número d'hores anuals del servei de manteniment integral</t>
  </si>
  <si>
    <t>Millora del preu hora per a manteniment correctiu</t>
  </si>
  <si>
    <t>Bossa d'hores per actuacions correctives sense cost per a el CSC</t>
  </si>
  <si>
    <t>Bossa d'hores per assistència presencial del servei de guàrdies localitzades sense cost per a el CSC</t>
  </si>
  <si>
    <t>Gestor tècnics assignats al servei de manteniment sense cost per a el CSC</t>
  </si>
  <si>
    <t>Experiencia en centres de salut integral,... del Responsable del Contracte (RC) i del Encarregat de Manteniment (EM)</t>
  </si>
  <si>
    <t>RR.HH i Tècnics del Servei d'Assistència Tècnica i Servei de Guàrdies Localitzades</t>
  </si>
  <si>
    <t>Nº de Recursos tècnics del SAT i del Servei de Guàrdies Localitzades</t>
  </si>
  <si>
    <t>1.7.3</t>
  </si>
  <si>
    <t>Temps de  resposta del SAT i Servei de Guàrdies Localitzades</t>
  </si>
  <si>
    <t>hrs.</t>
  </si>
  <si>
    <t>1.7.4</t>
  </si>
  <si>
    <t>Servei d'Assistència Tècnica (SAT) de bugaderia</t>
  </si>
  <si>
    <t>Nº d'actuacions preventives anuals incloses a la proposta del licitador</t>
  </si>
  <si>
    <t>Nº d'hores correctives sense cost per a el CSC ofert pel licitadors</t>
  </si>
  <si>
    <t xml:space="preserve">% de descompte per la compra de materials i recanvis </t>
  </si>
  <si>
    <t xml:space="preserve">hrs. Temps de resposta </t>
  </si>
  <si>
    <t>hrs. Temps de resolució</t>
  </si>
  <si>
    <t>1.7.5</t>
  </si>
  <si>
    <t>Servei d'Assistència Tècnica per neteges i desembusos</t>
  </si>
  <si>
    <t>1.8.1</t>
  </si>
  <si>
    <t>Dies laborals</t>
  </si>
  <si>
    <t>1.8.2</t>
  </si>
  <si>
    <t>Termini d'implantació del GMAO.</t>
  </si>
  <si>
    <t>Model i descripció del programa</t>
  </si>
  <si>
    <t>Calendari i planificació de fases d'implantació</t>
  </si>
  <si>
    <t>Manual d'usuari</t>
  </si>
  <si>
    <t>1.8.3</t>
  </si>
  <si>
    <t>Millores del GMAO</t>
  </si>
  <si>
    <t>Nº de terminals smartpnone o smarttablets</t>
  </si>
  <si>
    <t>Nº de dies laborals para la implantació del módul de treball mitjançant smartphones o smarttablets</t>
  </si>
  <si>
    <t>Nº d'indicadors del Quadre de Comandament.</t>
  </si>
  <si>
    <t>Nº de dies laboral para la implantació del Quadre de Comandament.</t>
  </si>
  <si>
    <t>1.9.1</t>
  </si>
  <si>
    <t xml:space="preserve">Estructures tècniques assignades al servei de manteniment. </t>
  </si>
  <si>
    <t>Indicar h/any o valor "1" si es sense limitació d'hores.</t>
  </si>
  <si>
    <t xml:space="preserve">Programa de manteniment. </t>
  </si>
  <si>
    <t>Indicar "1" si es presenta la documentació requerida a l'apartat 6.1.2.3 del Plec tècnic</t>
  </si>
  <si>
    <t xml:space="preserve">Informació del Servei d'Assistència Tècnica (SAT). </t>
  </si>
  <si>
    <t>Indicar "1" si es presenta la documentació requerida a l'apartat 6.1.2.4 del Plec Tècnic</t>
  </si>
  <si>
    <t xml:space="preserve">Informació del GMAO.  </t>
  </si>
  <si>
    <t>Indicar "1" si es presenta la documentació requerida a l'apartat 6.1.2.5 del Plec Tècnic</t>
  </si>
  <si>
    <t xml:space="preserve">Certificació energètica dels edificis del CSC, segons RD 235/201. </t>
  </si>
  <si>
    <t>Indicar "1" si el licitador es compromes a realitzar la certificació en cas de ser adjudicatari.</t>
  </si>
  <si>
    <t>Certificació energètica CIS Cotxeres de Borbó</t>
  </si>
  <si>
    <t>Certificació energètica CSS Frederica Montseny</t>
  </si>
  <si>
    <t>Certificació energètica Cap Vicenç Papaceit</t>
  </si>
  <si>
    <t>Certificació energètica Consultori la Torreta</t>
  </si>
  <si>
    <t>Certificació energètica Consultori Santa Agnès de Malanyanes</t>
  </si>
  <si>
    <t>Certificació energètica Seu Central T-21</t>
  </si>
  <si>
    <t>1.9.2</t>
  </si>
  <si>
    <t>Mesures d'estalvi energètic sense inversió i compromis d'estalvi energètic</t>
  </si>
  <si>
    <t xml:space="preserve">Nº de mesures d'estalvi energètic </t>
  </si>
  <si>
    <t>Mesos per a la implantació de les mesures d'estalvi energètic</t>
  </si>
  <si>
    <t>kWh/any d'estalvi energètic</t>
  </si>
  <si>
    <t>1.9.3</t>
  </si>
  <si>
    <t>Auditoria energètica dels centres del CSC, segons RD 56/2016</t>
  </si>
  <si>
    <t>que el licitador destinarà a la realitzación de l'auditoria energètica</t>
  </si>
  <si>
    <t>nº de mesos de termini per a el desenvolupament de l'auditoria</t>
  </si>
  <si>
    <t>nº de recursos tècnics que el licitador posarà a disposició de l'auditoria energètica</t>
  </si>
  <si>
    <t>1.10</t>
  </si>
  <si>
    <t>Prevenció de riscos laborals</t>
  </si>
  <si>
    <t>Indicar "1" si es presenta la documentació requerida a l'apartat 6.1.2.7 del Plec Tècnic</t>
  </si>
  <si>
    <t>Recurs preventiu</t>
  </si>
  <si>
    <t>Estudi previ de riscos laborals</t>
  </si>
  <si>
    <t>Dotació de EPIs i EPCs</t>
  </si>
  <si>
    <t>1.11</t>
  </si>
  <si>
    <t>Descomptes per la compra de material, recanvis i equips</t>
  </si>
  <si>
    <t>% de descompte a aplicar en la compra de material elèctric</t>
  </si>
  <si>
    <t>% de descompte a aplicar en la compra de material d'il·luminació</t>
  </si>
  <si>
    <t>% de descompte a aplicar en la compra de material de climatització</t>
  </si>
  <si>
    <t>% de descompte a aplicar en la compra de material de fontaneria</t>
  </si>
  <si>
    <t>% de descompte a aplicar en la compra de material de gestió i control</t>
  </si>
  <si>
    <t>% de descompte a aplicar en la compra de material de ferreteria</t>
  </si>
  <si>
    <t>% de descompte a aplicar en la compra de material d'obra civil</t>
  </si>
  <si>
    <t>1.12</t>
  </si>
  <si>
    <t>Pla de formació</t>
  </si>
  <si>
    <t>nº de cursos sobre formació i capacitació tècnica</t>
  </si>
  <si>
    <t>nº de cursos sobre formació en seguretat i normativa</t>
  </si>
  <si>
    <t>1.13</t>
  </si>
  <si>
    <t>Millora dels indicadors de qualitat</t>
  </si>
  <si>
    <t>nº d'indicadors oferts pel licitador</t>
  </si>
  <si>
    <t>Nom i cognoms:</t>
  </si>
  <si>
    <t>Signatura i segell</t>
  </si>
  <si>
    <t>Termini mitja de permanencia en un contracte del  RC</t>
  </si>
  <si>
    <t>Termini mitja de permanencia en un contracte del EM</t>
  </si>
  <si>
    <t>Criteris d'adjudicació LOT 2 - MANTENIMENT D'ELECTROMEDICINA</t>
  </si>
  <si>
    <t>Preu del manteniment d'Electromedicina</t>
  </si>
  <si>
    <t>2.1.1</t>
  </si>
  <si>
    <t>2.1.2</t>
  </si>
  <si>
    <t>Millora del preu hora del manteniment correctiu</t>
  </si>
  <si>
    <t>Millora del preu hora de l'assistència presencial del servei de Guàrdies Localitzades</t>
  </si>
  <si>
    <t xml:space="preserve">/hora </t>
  </si>
  <si>
    <t>2.1.3</t>
  </si>
  <si>
    <t>2.2</t>
  </si>
  <si>
    <t>Millora del número d'hores anuals del servei de manteniment d'electromedicina</t>
  </si>
  <si>
    <t>2.3</t>
  </si>
  <si>
    <t>2.4</t>
  </si>
  <si>
    <t>Oficina tècnica i departament de projectes</t>
  </si>
  <si>
    <t>2.5</t>
  </si>
  <si>
    <t>Indicar "1" si es presenta la documentació requerida a l'apartat 6.2.2.3 del Plec tècnic</t>
  </si>
  <si>
    <t>2.6.1</t>
  </si>
  <si>
    <t>2.6.2</t>
  </si>
  <si>
    <t>2.6.3</t>
  </si>
  <si>
    <t>2.6.4</t>
  </si>
  <si>
    <t>Temps de resolució del SAT i Servei de Guàrdies Localitzades</t>
  </si>
  <si>
    <t>2.7.1</t>
  </si>
  <si>
    <t>2.7.2</t>
  </si>
  <si>
    <t>2.7.3</t>
  </si>
  <si>
    <t>Indicar "1" si es presenta la documentació requerida a l'apartat 6.2.2.6 del Plec Tècnic</t>
  </si>
  <si>
    <t>Indicar "1" si es presenta la documentació requerida a l'apartat 6.2.2.5 del Plec Tècnic</t>
  </si>
  <si>
    <t>Indicar "1" si es presenta la documentació requerida a l'apartat 6.2.2.4 del Plec Tècnic</t>
  </si>
  <si>
    <t>2.8</t>
  </si>
  <si>
    <t>2.9</t>
  </si>
  <si>
    <t>% de descompte a aplicar en la compra de material, recanvis i equips</t>
  </si>
  <si>
    <t>2.10</t>
  </si>
  <si>
    <t>2.11</t>
  </si>
  <si>
    <t>hrs/any</t>
  </si>
  <si>
    <t>Rati: €/hr</t>
  </si>
  <si>
    <t>ABS</t>
  </si>
  <si>
    <t>T-21</t>
  </si>
  <si>
    <t>Encarregat</t>
  </si>
  <si>
    <t>TOTALS</t>
  </si>
  <si>
    <t>Sense encarregat</t>
  </si>
  <si>
    <t>Pressupost 1.1.1 - Preu del Manteniment Integral</t>
  </si>
  <si>
    <t>Pressupost 1.1.2 - Preu del  Manteniment Normatiu</t>
  </si>
  <si>
    <t>GE</t>
  </si>
  <si>
    <t>PCI</t>
  </si>
  <si>
    <t>MT</t>
  </si>
  <si>
    <t>BT i P</t>
  </si>
  <si>
    <t>LG</t>
  </si>
  <si>
    <t>GN</t>
  </si>
  <si>
    <t>ET</t>
  </si>
  <si>
    <t>Total any (IVA inclòs)</t>
  </si>
  <si>
    <t>Total      hrs/any</t>
  </si>
  <si>
    <t>€/any          (IVA inclòs)</t>
  </si>
  <si>
    <t>Nomenclatura</t>
  </si>
  <si>
    <t>GE:</t>
  </si>
  <si>
    <t>Sistemes de generació d'energia elèctrica. Grups electrogens</t>
  </si>
  <si>
    <t xml:space="preserve">PCI: </t>
  </si>
  <si>
    <t>Sistemes de protecció contra incendis</t>
  </si>
  <si>
    <t>MT:</t>
  </si>
  <si>
    <t>Escomesa elèctrica. Centre de mitja tensió</t>
  </si>
  <si>
    <t>BT i P:</t>
  </si>
  <si>
    <t>Instal·lacions de baixa ténsió i parallamps</t>
  </si>
  <si>
    <t>LG:</t>
  </si>
  <si>
    <t>Control i prevenció de la legionel·losis</t>
  </si>
  <si>
    <t>GN:</t>
  </si>
  <si>
    <t>Sistemes de distribució de gas natural</t>
  </si>
  <si>
    <t>ET:</t>
  </si>
  <si>
    <t>Sistemes de producció i distribució d'energia tèrmica.</t>
  </si>
  <si>
    <t>contracte</t>
  </si>
  <si>
    <t>valor estimat</t>
  </si>
  <si>
    <t>Càlcul del valor de contracte</t>
  </si>
  <si>
    <t>€/any        mant. Integral</t>
  </si>
  <si>
    <t>€/any            mant. Normatiu</t>
  </si>
  <si>
    <t>€/contracte       (IVA inclòs)</t>
  </si>
  <si>
    <t>Total normatiu     x centre</t>
  </si>
  <si>
    <t>Quota mensual    x centre</t>
  </si>
  <si>
    <t>Càlcul del valor estimat</t>
  </si>
  <si>
    <t>€/contracte      x centre</t>
  </si>
  <si>
    <t>€/prorroga (1+1+1)</t>
  </si>
  <si>
    <t>€                    Valor estimat</t>
  </si>
  <si>
    <t>Valor estimat     (IVA inclòs)</t>
  </si>
  <si>
    <t>Cel·la automàtica = F18 full pressupost Lot 1</t>
  </si>
  <si>
    <t>Cel·la automàtica = I27 full pressupost Lot 1</t>
  </si>
  <si>
    <t>Cel·la automàtica = E40 full pressupost Lot 1</t>
  </si>
  <si>
    <t>Cel·la automàtica = D48 full pressupost Lot 1</t>
  </si>
  <si>
    <t>€ /any                                    mant. Electromedicina</t>
  </si>
  <si>
    <t>hrs/any                    mant. Electromedicina</t>
  </si>
  <si>
    <t>€/any                       mant. Electromedicina</t>
  </si>
  <si>
    <t>€/contracte                    x centre</t>
  </si>
  <si>
    <t>€/prorroga         (1+1+1)</t>
  </si>
  <si>
    <t>Cel·la automàtica = C16 full pressupost Lot 2</t>
  </si>
  <si>
    <t>Cel·la automàtica = C26 full pressupost Lot 2</t>
  </si>
  <si>
    <t>Cel·la automàtica = D33 full pressupost Lot 2</t>
  </si>
  <si>
    <t>hrs      encarregat</t>
  </si>
  <si>
    <t>%        encarregat</t>
  </si>
  <si>
    <t>Total           €/any</t>
  </si>
  <si>
    <t>Variable segons preus hora de licitació</t>
  </si>
  <si>
    <t>ABS la Roca</t>
  </si>
  <si>
    <t>Dotació econòmica</t>
  </si>
  <si>
    <t>Només podra ser objecte de facturació en funció del seu consum en:</t>
  </si>
  <si>
    <t>.-</t>
  </si>
  <si>
    <t>Hores presencials del servei de guàrdies localitazades, uva vegada esgotada la bossa d'hores sense cost que hagi ofert l'adjudicatari</t>
  </si>
  <si>
    <t>Hores per a manteniments correctius, una vegada esgotada la bossa d'hores sense cost que hagi ofert l'adjudicatari</t>
  </si>
  <si>
    <t>es orientativa i no limitativa ni per centre ni per tipologia d'hora.</t>
  </si>
  <si>
    <t>Tipologia d'hora</t>
  </si>
  <si>
    <t>Hora Normal</t>
  </si>
  <si>
    <t>Hora Nocturna</t>
  </si>
  <si>
    <t>Hora Festiva</t>
  </si>
  <si>
    <t>%                   sobre el total</t>
  </si>
  <si>
    <t>Hores</t>
  </si>
  <si>
    <t>€/hr     (licitació)</t>
  </si>
  <si>
    <t>Variable segons preus hora Ofert pel licitador</t>
  </si>
  <si>
    <t>Preu mig ponderat</t>
  </si>
  <si>
    <t>(Cel·la automàtica = J23 full Variable Lot 1)</t>
  </si>
  <si>
    <t>(Cel·la automàtica = J24 full Variable Lot 1)</t>
  </si>
  <si>
    <t>(Cel·la automàtica = J25 full Variable Lot 1)</t>
  </si>
  <si>
    <t>Preu mig ponderat:</t>
  </si>
  <si>
    <t>Estimació d'hores correctives</t>
  </si>
  <si>
    <t>Estimació d'hores per a el servei presencial de les Guardies localitzades</t>
  </si>
  <si>
    <t>(Cel·la automàtica = J34 full Variable Lot 1)</t>
  </si>
  <si>
    <t>(Cel·la automàtica = J35 full Variable Lot 1)</t>
  </si>
  <si>
    <t>(Cel·la automàtica = J36 full Variable Lot 1)</t>
  </si>
  <si>
    <t>Materials, equips, recanvis,…  que el seu import superi la franquicia i sempre que hagin estat autoritzats pel Departament Tècnic del CSC</t>
  </si>
  <si>
    <t>Import  estimat                 x tipologia d'hora</t>
  </si>
  <si>
    <t>Estimació económica per la compra de materials</t>
  </si>
  <si>
    <t>Import estimat</t>
  </si>
  <si>
    <t>Cotxeres de Borbo</t>
  </si>
  <si>
    <t>Millora de la franquició per la compra de materials</t>
  </si>
  <si>
    <t>Franquicia:</t>
  </si>
  <si>
    <t>(Cel·la automàtica = H46 full Variable Lot 1)</t>
  </si>
  <si>
    <r>
      <t xml:space="preserve">Aquest VARIABLE del servei de </t>
    </r>
    <r>
      <rPr>
        <b/>
        <u/>
        <sz val="12"/>
        <color theme="1"/>
        <rFont val="Calibri"/>
        <family val="2"/>
        <scheme val="minor"/>
      </rPr>
      <t>manteniment integral</t>
    </r>
    <r>
      <rPr>
        <sz val="12"/>
        <color theme="1"/>
        <rFont val="Calibri"/>
        <family val="2"/>
        <scheme val="minor"/>
      </rPr>
      <t xml:space="preserve"> esta realitzat en funció de l'horari d'activitat i del horari presencial del manteniment de cada centre,</t>
    </r>
  </si>
  <si>
    <r>
      <t>Aquest VARIABLE del servei de</t>
    </r>
    <r>
      <rPr>
        <b/>
        <u/>
        <sz val="12"/>
        <color theme="1"/>
        <rFont val="Calibri"/>
        <family val="2"/>
        <scheme val="minor"/>
      </rPr>
      <t xml:space="preserve"> manteniment d'electromedicina</t>
    </r>
    <r>
      <rPr>
        <sz val="12"/>
        <color theme="1"/>
        <rFont val="Calibri"/>
        <family val="2"/>
        <scheme val="minor"/>
      </rPr>
      <t xml:space="preserve"> esta realitzat en funció de l'horari d'activitat i del horari presencial del manteniment de cada centre,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</si>
</sst>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403]d&quot; &quot;mmmm&quot; &quot;yyyy;@"/>
  </numFmts>
  <fonts count="3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b/>
      <sz val="12"/>
      <name val="Calibri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 tint="0.34998626667073579"/>
      <name val="Calibri"/>
      <scheme val="minor"/>
    </font>
    <font>
      <b/>
      <u/>
      <sz val="16"/>
      <color theme="1"/>
      <name val="Calibri"/>
      <scheme val="minor"/>
    </font>
    <font>
      <sz val="16"/>
      <color theme="1"/>
      <name val="Calibri"/>
      <scheme val="minor"/>
    </font>
    <font>
      <sz val="16"/>
      <name val="Calibri"/>
      <scheme val="minor"/>
    </font>
    <font>
      <b/>
      <sz val="12"/>
      <color rgb="FFFF0000"/>
      <name val="Calibri"/>
      <scheme val="minor"/>
    </font>
    <font>
      <b/>
      <sz val="16"/>
      <color theme="1"/>
      <name val="Calibri"/>
      <scheme val="minor"/>
    </font>
    <font>
      <b/>
      <sz val="14"/>
      <color theme="1"/>
      <name val="Calibri"/>
      <scheme val="minor"/>
    </font>
    <font>
      <sz val="18"/>
      <color theme="1"/>
      <name val="Avenir Black Oblique"/>
    </font>
    <font>
      <sz val="6"/>
      <color theme="0"/>
      <name val="Avenir Black Oblique"/>
    </font>
    <font>
      <sz val="9"/>
      <color theme="1"/>
      <name val="Calibri"/>
      <scheme val="minor"/>
    </font>
    <font>
      <b/>
      <u/>
      <sz val="9"/>
      <color theme="1"/>
      <name val="Calibri"/>
      <scheme val="minor"/>
    </font>
    <font>
      <sz val="18"/>
      <color theme="0"/>
      <name val="Avenir Black Oblique"/>
    </font>
    <font>
      <sz val="8"/>
      <color rgb="FFFF0000"/>
      <name val="Calibri"/>
      <scheme val="minor"/>
    </font>
    <font>
      <b/>
      <sz val="16"/>
      <name val="Calibri"/>
      <scheme val="minor"/>
    </font>
    <font>
      <b/>
      <sz val="14"/>
      <name val="Calibri"/>
      <scheme val="minor"/>
    </font>
    <font>
      <b/>
      <sz val="16"/>
      <color rgb="FF000000"/>
      <name val="Calibri"/>
      <scheme val="minor"/>
    </font>
    <font>
      <b/>
      <sz val="14"/>
      <color rgb="FF000000"/>
      <name val="Calibri"/>
      <scheme val="minor"/>
    </font>
    <font>
      <b/>
      <sz val="14"/>
      <color theme="1" tint="0.34998626667073579"/>
      <name val="Calibri"/>
      <scheme val="minor"/>
    </font>
    <font>
      <b/>
      <sz val="12"/>
      <color rgb="FF800000"/>
      <name val="Calibri"/>
      <scheme val="minor"/>
    </font>
    <font>
      <b/>
      <u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</borders>
  <cellStyleXfs count="28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5" xfId="0" applyFill="1" applyBorder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2" borderId="0" xfId="0" applyFont="1" applyFill="1"/>
    <xf numFmtId="0" fontId="7" fillId="2" borderId="0" xfId="0" applyFont="1" applyFill="1"/>
    <xf numFmtId="0" fontId="0" fillId="2" borderId="0" xfId="0" applyFill="1" applyProtection="1">
      <protection locked="0"/>
    </xf>
    <xf numFmtId="0" fontId="10" fillId="7" borderId="0" xfId="0" applyFont="1" applyFill="1"/>
    <xf numFmtId="0" fontId="7" fillId="2" borderId="0" xfId="0" applyFont="1" applyFill="1" applyProtection="1">
      <protection locked="0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left"/>
    </xf>
    <xf numFmtId="44" fontId="7" fillId="6" borderId="0" xfId="2" applyFont="1" applyFill="1"/>
    <xf numFmtId="2" fontId="0" fillId="2" borderId="0" xfId="0" applyNumberFormat="1" applyFont="1" applyFill="1" applyAlignment="1">
      <alignment horizontal="center"/>
    </xf>
    <xf numFmtId="44" fontId="7" fillId="2" borderId="0" xfId="2" applyFont="1" applyFill="1"/>
    <xf numFmtId="2" fontId="2" fillId="8" borderId="0" xfId="0" applyNumberFormat="1" applyFont="1" applyFill="1" applyAlignment="1">
      <alignment horizontal="center"/>
    </xf>
    <xf numFmtId="43" fontId="7" fillId="2" borderId="0" xfId="1" applyFont="1" applyFill="1"/>
    <xf numFmtId="2" fontId="2" fillId="2" borderId="0" xfId="0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11" fillId="2" borderId="0" xfId="0" applyFont="1" applyFill="1" applyAlignment="1">
      <alignment horizontal="left"/>
    </xf>
    <xf numFmtId="2" fontId="2" fillId="3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/>
    </xf>
    <xf numFmtId="2" fontId="7" fillId="2" borderId="0" xfId="0" applyNumberFormat="1" applyFont="1" applyFill="1" applyAlignment="1">
      <alignment horizontal="center"/>
    </xf>
    <xf numFmtId="44" fontId="7" fillId="2" borderId="0" xfId="0" applyNumberFormat="1" applyFont="1" applyFill="1"/>
    <xf numFmtId="0" fontId="12" fillId="2" borderId="0" xfId="0" applyFont="1" applyFill="1"/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4" fillId="2" borderId="0" xfId="0" applyFont="1" applyFill="1"/>
    <xf numFmtId="0" fontId="3" fillId="2" borderId="0" xfId="0" applyFont="1" applyFill="1" applyAlignment="1">
      <alignment horizontal="center"/>
    </xf>
    <xf numFmtId="0" fontId="8" fillId="2" borderId="0" xfId="0" applyFont="1" applyFill="1"/>
    <xf numFmtId="43" fontId="2" fillId="3" borderId="0" xfId="1" applyFont="1" applyFill="1"/>
    <xf numFmtId="0" fontId="2" fillId="3" borderId="0" xfId="0" applyFont="1" applyFill="1" applyAlignment="1">
      <alignment horizontal="left"/>
    </xf>
    <xf numFmtId="2" fontId="11" fillId="2" borderId="0" xfId="0" applyNumberFormat="1" applyFont="1" applyFill="1" applyAlignment="1">
      <alignment horizontal="center"/>
    </xf>
    <xf numFmtId="0" fontId="15" fillId="2" borderId="0" xfId="0" applyFont="1" applyFill="1"/>
    <xf numFmtId="0" fontId="18" fillId="2" borderId="0" xfId="0" applyFont="1" applyFill="1"/>
    <xf numFmtId="43" fontId="0" fillId="2" borderId="3" xfId="1" applyFont="1" applyFill="1" applyBorder="1"/>
    <xf numFmtId="43" fontId="0" fillId="2" borderId="4" xfId="1" applyFont="1" applyFill="1" applyBorder="1"/>
    <xf numFmtId="43" fontId="0" fillId="2" borderId="5" xfId="1" applyFont="1" applyFill="1" applyBorder="1"/>
    <xf numFmtId="0" fontId="2" fillId="4" borderId="2" xfId="0" applyFont="1" applyFill="1" applyBorder="1"/>
    <xf numFmtId="10" fontId="0" fillId="2" borderId="3" xfId="0" applyNumberFormat="1" applyFill="1" applyBorder="1"/>
    <xf numFmtId="10" fontId="0" fillId="2" borderId="4" xfId="0" applyNumberFormat="1" applyFill="1" applyBorder="1"/>
    <xf numFmtId="43" fontId="0" fillId="2" borderId="0" xfId="0" applyNumberFormat="1" applyFill="1"/>
    <xf numFmtId="43" fontId="0" fillId="2" borderId="3" xfId="0" applyNumberFormat="1" applyFill="1" applyBorder="1"/>
    <xf numFmtId="44" fontId="0" fillId="2" borderId="3" xfId="2" applyFont="1" applyFill="1" applyBorder="1"/>
    <xf numFmtId="44" fontId="0" fillId="2" borderId="4" xfId="2" applyFont="1" applyFill="1" applyBorder="1"/>
    <xf numFmtId="44" fontId="0" fillId="2" borderId="5" xfId="2" applyFont="1" applyFill="1" applyBorder="1"/>
    <xf numFmtId="43" fontId="4" fillId="2" borderId="0" xfId="1" applyFont="1" applyFill="1"/>
    <xf numFmtId="0" fontId="0" fillId="2" borderId="6" xfId="0" applyFill="1" applyBorder="1"/>
    <xf numFmtId="44" fontId="0" fillId="2" borderId="6" xfId="2" applyFont="1" applyFill="1" applyBorder="1"/>
    <xf numFmtId="9" fontId="4" fillId="2" borderId="0" xfId="0" applyNumberFormat="1" applyFont="1" applyFill="1"/>
    <xf numFmtId="0" fontId="0" fillId="2" borderId="3" xfId="0" applyFill="1" applyBorder="1"/>
    <xf numFmtId="0" fontId="0" fillId="2" borderId="4" xfId="0" applyFill="1" applyBorder="1"/>
    <xf numFmtId="0" fontId="2" fillId="4" borderId="1" xfId="0" applyFont="1" applyFill="1" applyBorder="1" applyAlignment="1">
      <alignment horizontal="center" vertical="center" wrapText="1"/>
    </xf>
    <xf numFmtId="44" fontId="0" fillId="2" borderId="9" xfId="2" applyFont="1" applyFill="1" applyBorder="1"/>
    <xf numFmtId="44" fontId="3" fillId="2" borderId="10" xfId="2" applyFont="1" applyFill="1" applyBorder="1"/>
    <xf numFmtId="9" fontId="19" fillId="2" borderId="0" xfId="0" applyNumberFormat="1" applyFont="1" applyFill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0" fillId="2" borderId="6" xfId="0" applyFill="1" applyBorder="1" applyAlignment="1">
      <alignment wrapText="1"/>
    </xf>
    <xf numFmtId="0" fontId="0" fillId="2" borderId="0" xfId="0" applyFill="1" applyAlignment="1">
      <alignment wrapText="1"/>
    </xf>
    <xf numFmtId="0" fontId="2" fillId="4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20" fillId="2" borderId="0" xfId="0" applyFont="1" applyFill="1"/>
    <xf numFmtId="0" fontId="21" fillId="2" borderId="0" xfId="0" applyFont="1" applyFill="1"/>
    <xf numFmtId="0" fontId="2" fillId="4" borderId="1" xfId="0" applyFont="1" applyFill="1" applyBorder="1" applyAlignment="1">
      <alignment horizontal="left" wrapText="1"/>
    </xf>
    <xf numFmtId="0" fontId="22" fillId="2" borderId="0" xfId="0" applyFont="1" applyFill="1"/>
    <xf numFmtId="9" fontId="4" fillId="2" borderId="0" xfId="1" applyNumberFormat="1" applyFont="1" applyFill="1"/>
    <xf numFmtId="9" fontId="22" fillId="2" borderId="0" xfId="0" applyNumberFormat="1" applyFont="1" applyFill="1"/>
    <xf numFmtId="0" fontId="23" fillId="2" borderId="0" xfId="0" applyFont="1" applyFill="1"/>
    <xf numFmtId="7" fontId="7" fillId="6" borderId="0" xfId="0" applyNumberFormat="1" applyFont="1" applyFill="1"/>
    <xf numFmtId="7" fontId="7" fillId="6" borderId="0" xfId="2" applyNumberFormat="1" applyFont="1" applyFill="1"/>
    <xf numFmtId="44" fontId="7" fillId="6" borderId="0" xfId="2" applyNumberFormat="1" applyFont="1" applyFill="1"/>
    <xf numFmtId="0" fontId="0" fillId="5" borderId="0" xfId="0" applyFill="1" applyProtection="1">
      <protection locked="0"/>
    </xf>
    <xf numFmtId="0" fontId="0" fillId="5" borderId="0" xfId="0" applyFill="1" applyAlignment="1" applyProtection="1">
      <alignment horizontal="center"/>
      <protection locked="0"/>
    </xf>
    <xf numFmtId="0" fontId="0" fillId="5" borderId="0" xfId="0" applyFont="1" applyFill="1" applyProtection="1">
      <protection locked="0"/>
    </xf>
    <xf numFmtId="0" fontId="24" fillId="2" borderId="0" xfId="0" applyFont="1" applyFill="1" applyProtection="1">
      <protection locked="0"/>
    </xf>
    <xf numFmtId="0" fontId="25" fillId="2" borderId="0" xfId="0" applyFont="1" applyFill="1" applyProtection="1">
      <protection locked="0"/>
    </xf>
    <xf numFmtId="0" fontId="3" fillId="2" borderId="0" xfId="0" applyFont="1" applyFill="1" applyProtection="1"/>
    <xf numFmtId="0" fontId="7" fillId="6" borderId="0" xfId="0" applyFont="1" applyFill="1"/>
    <xf numFmtId="0" fontId="0" fillId="6" borderId="0" xfId="0" applyFont="1" applyFill="1" applyAlignment="1">
      <alignment horizontal="right"/>
    </xf>
    <xf numFmtId="0" fontId="8" fillId="6" borderId="0" xfId="0" applyFont="1" applyFill="1"/>
    <xf numFmtId="0" fontId="3" fillId="6" borderId="0" xfId="0" applyFont="1" applyFill="1" applyAlignment="1">
      <alignment horizontal="right"/>
    </xf>
    <xf numFmtId="0" fontId="8" fillId="6" borderId="0" xfId="0" applyFont="1" applyFill="1" applyAlignment="1">
      <alignment horizontal="right"/>
    </xf>
    <xf numFmtId="0" fontId="16" fillId="2" borderId="0" xfId="0" applyFont="1" applyFill="1" applyProtection="1">
      <protection locked="0"/>
    </xf>
    <xf numFmtId="0" fontId="17" fillId="2" borderId="0" xfId="0" applyFont="1" applyFill="1" applyProtection="1">
      <protection locked="0"/>
    </xf>
    <xf numFmtId="0" fontId="26" fillId="7" borderId="0" xfId="0" applyFont="1" applyFill="1" applyProtection="1">
      <protection locked="0"/>
    </xf>
    <xf numFmtId="0" fontId="10" fillId="9" borderId="0" xfId="0" applyFont="1" applyFill="1" applyProtection="1">
      <protection locked="0"/>
    </xf>
    <xf numFmtId="0" fontId="10" fillId="9" borderId="0" xfId="0" applyFont="1" applyFill="1" applyAlignment="1" applyProtection="1">
      <alignment horizontal="center"/>
      <protection locked="0"/>
    </xf>
    <xf numFmtId="0" fontId="27" fillId="7" borderId="0" xfId="0" applyFont="1" applyFill="1" applyProtection="1">
      <protection locked="0"/>
    </xf>
    <xf numFmtId="0" fontId="10" fillId="7" borderId="0" xfId="0" applyFont="1" applyFill="1" applyProtection="1">
      <protection locked="0"/>
    </xf>
    <xf numFmtId="0" fontId="0" fillId="10" borderId="0" xfId="0" applyFill="1"/>
    <xf numFmtId="49" fontId="3" fillId="2" borderId="0" xfId="0" applyNumberFormat="1" applyFont="1" applyFill="1" applyAlignment="1" applyProtection="1"/>
    <xf numFmtId="164" fontId="3" fillId="2" borderId="0" xfId="0" applyNumberFormat="1" applyFont="1" applyFill="1" applyAlignment="1" applyProtection="1"/>
    <xf numFmtId="0" fontId="0" fillId="10" borderId="0" xfId="0" applyFill="1" applyAlignment="1">
      <alignment horizontal="center"/>
    </xf>
    <xf numFmtId="0" fontId="7" fillId="10" borderId="0" xfId="0" applyFont="1" applyFill="1"/>
    <xf numFmtId="0" fontId="0" fillId="10" borderId="0" xfId="0" applyFont="1" applyFill="1"/>
    <xf numFmtId="0" fontId="8" fillId="10" borderId="0" xfId="0" applyFont="1" applyFill="1"/>
    <xf numFmtId="0" fontId="3" fillId="10" borderId="0" xfId="0" applyFont="1" applyFill="1" applyAlignment="1">
      <alignment horizontal="right"/>
    </xf>
    <xf numFmtId="0" fontId="3" fillId="10" borderId="0" xfId="0" applyFont="1" applyFill="1" applyProtection="1"/>
    <xf numFmtId="49" fontId="3" fillId="10" borderId="0" xfId="0" applyNumberFormat="1" applyFont="1" applyFill="1" applyProtection="1"/>
    <xf numFmtId="49" fontId="3" fillId="10" borderId="0" xfId="0" applyNumberFormat="1" applyFont="1" applyFill="1" applyAlignment="1" applyProtection="1"/>
    <xf numFmtId="164" fontId="3" fillId="10" borderId="0" xfId="0" applyNumberFormat="1" applyFont="1" applyFill="1" applyProtection="1"/>
    <xf numFmtId="164" fontId="3" fillId="10" borderId="0" xfId="0" applyNumberFormat="1" applyFont="1" applyFill="1" applyAlignment="1" applyProtection="1"/>
    <xf numFmtId="0" fontId="3" fillId="6" borderId="1" xfId="0" applyFont="1" applyFill="1" applyBorder="1"/>
    <xf numFmtId="43" fontId="3" fillId="6" borderId="1" xfId="0" applyNumberFormat="1" applyFont="1" applyFill="1" applyBorder="1"/>
    <xf numFmtId="10" fontId="3" fillId="6" borderId="1" xfId="0" applyNumberFormat="1" applyFont="1" applyFill="1" applyBorder="1"/>
    <xf numFmtId="43" fontId="3" fillId="6" borderId="2" xfId="0" applyNumberFormat="1" applyFont="1" applyFill="1" applyBorder="1"/>
    <xf numFmtId="44" fontId="3" fillId="6" borderId="7" xfId="2" applyFont="1" applyFill="1" applyBorder="1"/>
    <xf numFmtId="44" fontId="3" fillId="6" borderId="8" xfId="2" applyFont="1" applyFill="1" applyBorder="1"/>
    <xf numFmtId="44" fontId="3" fillId="6" borderId="1" xfId="2" applyFont="1" applyFill="1" applyBorder="1"/>
    <xf numFmtId="44" fontId="3" fillId="6" borderId="10" xfId="2" applyFont="1" applyFill="1" applyBorder="1"/>
    <xf numFmtId="44" fontId="3" fillId="6" borderId="2" xfId="2" applyFont="1" applyFill="1" applyBorder="1"/>
    <xf numFmtId="7" fontId="3" fillId="6" borderId="7" xfId="2" applyNumberFormat="1" applyFont="1" applyFill="1" applyBorder="1"/>
    <xf numFmtId="0" fontId="0" fillId="10" borderId="0" xfId="0" applyFont="1" applyFill="1" applyProtection="1"/>
    <xf numFmtId="0" fontId="0" fillId="10" borderId="0" xfId="0" applyFill="1" applyAlignment="1">
      <alignment horizontal="right"/>
    </xf>
    <xf numFmtId="0" fontId="28" fillId="10" borderId="0" xfId="0" applyFont="1" applyFill="1"/>
    <xf numFmtId="43" fontId="0" fillId="10" borderId="0" xfId="1" applyFont="1" applyFill="1"/>
    <xf numFmtId="0" fontId="0" fillId="10" borderId="0" xfId="0" applyFill="1" applyAlignment="1">
      <alignment wrapText="1"/>
    </xf>
    <xf numFmtId="10" fontId="0" fillId="10" borderId="0" xfId="0" applyNumberFormat="1" applyFill="1" applyAlignment="1">
      <alignment horizontal="center"/>
    </xf>
    <xf numFmtId="44" fontId="0" fillId="10" borderId="0" xfId="2" applyFont="1" applyFill="1"/>
    <xf numFmtId="44" fontId="0" fillId="10" borderId="0" xfId="2" applyFont="1" applyFill="1" applyAlignment="1">
      <alignment horizontal="center"/>
    </xf>
    <xf numFmtId="0" fontId="29" fillId="10" borderId="0" xfId="0" applyFont="1" applyFill="1"/>
    <xf numFmtId="0" fontId="3" fillId="11" borderId="0" xfId="0" applyFont="1" applyFill="1"/>
    <xf numFmtId="0" fontId="4" fillId="4" borderId="0" xfId="0" applyFont="1" applyFill="1" applyAlignment="1">
      <alignment wrapText="1"/>
    </xf>
    <xf numFmtId="44" fontId="3" fillId="11" borderId="0" xfId="2" applyFont="1" applyFill="1"/>
    <xf numFmtId="0" fontId="3" fillId="6" borderId="0" xfId="0" applyFont="1" applyFill="1"/>
    <xf numFmtId="10" fontId="3" fillId="6" borderId="0" xfId="0" applyNumberFormat="1" applyFont="1" applyFill="1" applyAlignment="1">
      <alignment horizontal="center"/>
    </xf>
    <xf numFmtId="44" fontId="3" fillId="6" borderId="0" xfId="2" applyFont="1" applyFill="1" applyAlignment="1">
      <alignment horizontal="center"/>
    </xf>
    <xf numFmtId="43" fontId="3" fillId="6" borderId="0" xfId="0" applyNumberFormat="1" applyFont="1" applyFill="1"/>
    <xf numFmtId="0" fontId="16" fillId="10" borderId="0" xfId="0" applyFont="1" applyFill="1" applyProtection="1">
      <protection locked="0"/>
    </xf>
    <xf numFmtId="0" fontId="17" fillId="10" borderId="0" xfId="0" applyFont="1" applyFill="1" applyProtection="1">
      <protection locked="0"/>
    </xf>
    <xf numFmtId="0" fontId="0" fillId="10" borderId="0" xfId="0" applyFill="1" applyProtection="1">
      <protection locked="0"/>
    </xf>
    <xf numFmtId="0" fontId="3" fillId="10" borderId="0" xfId="0" applyNumberFormat="1" applyFont="1" applyFill="1" applyProtection="1"/>
    <xf numFmtId="43" fontId="7" fillId="5" borderId="0" xfId="1" applyFont="1" applyFill="1" applyProtection="1">
      <protection locked="0"/>
    </xf>
    <xf numFmtId="44" fontId="7" fillId="5" borderId="0" xfId="2" applyFont="1" applyFill="1" applyProtection="1">
      <protection locked="0"/>
    </xf>
    <xf numFmtId="44" fontId="0" fillId="5" borderId="3" xfId="2" applyFont="1" applyFill="1" applyBorder="1" applyProtection="1">
      <protection locked="0"/>
    </xf>
    <xf numFmtId="44" fontId="0" fillId="5" borderId="4" xfId="2" applyFont="1" applyFill="1" applyBorder="1" applyProtection="1">
      <protection locked="0"/>
    </xf>
    <xf numFmtId="44" fontId="0" fillId="2" borderId="9" xfId="2" applyFont="1" applyFill="1" applyBorder="1" applyProtection="1"/>
    <xf numFmtId="7" fontId="0" fillId="5" borderId="0" xfId="2" applyNumberFormat="1" applyFont="1" applyFill="1" applyAlignment="1" applyProtection="1">
      <alignment horizontal="center"/>
      <protection locked="0"/>
    </xf>
    <xf numFmtId="44" fontId="0" fillId="5" borderId="0" xfId="2" applyFont="1" applyFill="1" applyProtection="1">
      <protection locked="0"/>
    </xf>
    <xf numFmtId="49" fontId="0" fillId="5" borderId="0" xfId="0" applyNumberFormat="1" applyFill="1" applyAlignment="1" applyProtection="1">
      <alignment horizontal="left"/>
      <protection locked="0"/>
    </xf>
    <xf numFmtId="164" fontId="0" fillId="5" borderId="0" xfId="0" applyNumberFormat="1" applyFill="1" applyAlignment="1" applyProtection="1">
      <alignment horizontal="left"/>
      <protection locked="0"/>
    </xf>
    <xf numFmtId="49" fontId="0" fillId="5" borderId="0" xfId="2" applyNumberFormat="1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left"/>
    </xf>
    <xf numFmtId="164" fontId="3" fillId="2" borderId="0" xfId="0" applyNumberFormat="1" applyFont="1" applyFill="1" applyAlignment="1" applyProtection="1">
      <alignment horizontal="left"/>
    </xf>
  </cellXfs>
  <cellStyles count="289"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723900</xdr:colOff>
      <xdr:row>3</xdr:row>
      <xdr:rowOff>50800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677400" cy="622300"/>
        </a:xfrm>
        <a:prstGeom prst="rect">
          <a:avLst/>
        </a:prstGeom>
      </xdr:spPr>
    </xdr:pic>
    <xdr:clientData/>
  </xdr:twoCellAnchor>
  <xdr:twoCellAnchor>
    <xdr:from>
      <xdr:col>4</xdr:col>
      <xdr:colOff>419100</xdr:colOff>
      <xdr:row>12</xdr:row>
      <xdr:rowOff>165100</xdr:rowOff>
    </xdr:from>
    <xdr:to>
      <xdr:col>4</xdr:col>
      <xdr:colOff>711200</xdr:colOff>
      <xdr:row>18</xdr:row>
      <xdr:rowOff>38100</xdr:rowOff>
    </xdr:to>
    <xdr:sp macro="" textlink="">
      <xdr:nvSpPr>
        <xdr:cNvPr id="3" name="Cerrar llave 2"/>
        <xdr:cNvSpPr/>
      </xdr:nvSpPr>
      <xdr:spPr>
        <a:xfrm>
          <a:off x="3187700" y="2514600"/>
          <a:ext cx="292100" cy="1016000"/>
        </a:xfrm>
        <a:prstGeom prst="rightBrace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8</xdr:col>
      <xdr:colOff>736600</xdr:colOff>
      <xdr:row>9</xdr:row>
      <xdr:rowOff>12700</xdr:rowOff>
    </xdr:from>
    <xdr:ext cx="2527300" cy="749300"/>
    <xdr:sp macro="" textlink="">
      <xdr:nvSpPr>
        <xdr:cNvPr id="4" name="CuadroTexto 3"/>
        <xdr:cNvSpPr txBox="1"/>
      </xdr:nvSpPr>
      <xdr:spPr>
        <a:xfrm>
          <a:off x="7221220" y="1795780"/>
          <a:ext cx="2527300" cy="749300"/>
        </a:xfrm>
        <a:prstGeom prst="rect">
          <a:avLst/>
        </a:prstGeom>
        <a:solidFill>
          <a:srgbClr val="FFFF00">
            <a:alpha val="50000"/>
          </a:srgb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800" b="1">
              <a:solidFill>
                <a:srgbClr val="FF0000"/>
              </a:solidFill>
            </a:rPr>
            <a:t>OMPLIR</a:t>
          </a:r>
          <a:r>
            <a:rPr lang="es-ES" sz="1800" b="1" baseline="0">
              <a:solidFill>
                <a:srgbClr val="FF0000"/>
              </a:solidFill>
            </a:rPr>
            <a:t> LES CEL·LES OMBREJADES EN GROC</a:t>
          </a:r>
          <a:endParaRPr lang="es-ES" sz="1800" b="1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63500</xdr:colOff>
      <xdr:row>3</xdr:row>
      <xdr:rowOff>63500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22100" cy="635000"/>
        </a:xfrm>
        <a:prstGeom prst="rect">
          <a:avLst/>
        </a:prstGeom>
      </xdr:spPr>
    </xdr:pic>
    <xdr:clientData/>
  </xdr:twoCellAnchor>
  <xdr:oneCellAnchor>
    <xdr:from>
      <xdr:col>8</xdr:col>
      <xdr:colOff>368300</xdr:colOff>
      <xdr:row>7</xdr:row>
      <xdr:rowOff>38100</xdr:rowOff>
    </xdr:from>
    <xdr:ext cx="2527300" cy="716280"/>
    <xdr:sp macro="" textlink="">
      <xdr:nvSpPr>
        <xdr:cNvPr id="3" name="CuadroTexto 2"/>
        <xdr:cNvSpPr txBox="1"/>
      </xdr:nvSpPr>
      <xdr:spPr>
        <a:xfrm>
          <a:off x="9039860" y="1424940"/>
          <a:ext cx="2527300" cy="716280"/>
        </a:xfrm>
        <a:prstGeom prst="rect">
          <a:avLst/>
        </a:prstGeom>
        <a:solidFill>
          <a:srgbClr val="FFFF00">
            <a:alpha val="50000"/>
          </a:srgb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800" b="1">
              <a:solidFill>
                <a:srgbClr val="FF0000"/>
              </a:solidFill>
            </a:rPr>
            <a:t>OMPLIR</a:t>
          </a:r>
          <a:r>
            <a:rPr lang="es-ES" sz="1800" b="1" baseline="0">
              <a:solidFill>
                <a:srgbClr val="FF0000"/>
              </a:solidFill>
            </a:rPr>
            <a:t> LES CEL·LES OMBREJADES EN GROC</a:t>
          </a:r>
          <a:endParaRPr lang="es-ES" sz="1800" b="1">
            <a:solidFill>
              <a:srgbClr val="FF0000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101600</xdr:colOff>
      <xdr:row>3</xdr:row>
      <xdr:rowOff>38100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45800" cy="609600"/>
        </a:xfrm>
        <a:prstGeom prst="rect">
          <a:avLst/>
        </a:prstGeom>
      </xdr:spPr>
    </xdr:pic>
    <xdr:clientData/>
  </xdr:twoCellAnchor>
  <xdr:oneCellAnchor>
    <xdr:from>
      <xdr:col>8</xdr:col>
      <xdr:colOff>393700</xdr:colOff>
      <xdr:row>5</xdr:row>
      <xdr:rowOff>38100</xdr:rowOff>
    </xdr:from>
    <xdr:ext cx="2527300" cy="693420"/>
    <xdr:sp macro="" textlink="">
      <xdr:nvSpPr>
        <xdr:cNvPr id="3" name="CuadroTexto 2"/>
        <xdr:cNvSpPr txBox="1"/>
      </xdr:nvSpPr>
      <xdr:spPr>
        <a:xfrm>
          <a:off x="8227060" y="1028700"/>
          <a:ext cx="2527300" cy="693420"/>
        </a:xfrm>
        <a:prstGeom prst="rect">
          <a:avLst/>
        </a:prstGeom>
        <a:solidFill>
          <a:srgbClr val="FFFF00">
            <a:alpha val="50000"/>
          </a:srgb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800" b="1">
              <a:solidFill>
                <a:srgbClr val="FF0000"/>
              </a:solidFill>
            </a:rPr>
            <a:t>OMPLIR</a:t>
          </a:r>
          <a:r>
            <a:rPr lang="es-ES" sz="1800" b="1" baseline="0">
              <a:solidFill>
                <a:srgbClr val="FF0000"/>
              </a:solidFill>
            </a:rPr>
            <a:t> LES CEL·LES OMBREJADES EN GROC</a:t>
          </a:r>
          <a:endParaRPr lang="es-ES" sz="1800" b="1">
            <a:solidFill>
              <a:srgbClr val="FF0000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520700</xdr:colOff>
      <xdr:row>3</xdr:row>
      <xdr:rowOff>50800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47200" cy="622300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8</xdr:row>
      <xdr:rowOff>170180</xdr:rowOff>
    </xdr:from>
    <xdr:ext cx="2527300" cy="728980"/>
    <xdr:sp macro="" textlink="">
      <xdr:nvSpPr>
        <xdr:cNvPr id="4" name="CuadroTexto 3"/>
        <xdr:cNvSpPr txBox="1"/>
      </xdr:nvSpPr>
      <xdr:spPr>
        <a:xfrm>
          <a:off x="6164580" y="1755140"/>
          <a:ext cx="2527300" cy="728980"/>
        </a:xfrm>
        <a:prstGeom prst="rect">
          <a:avLst/>
        </a:prstGeom>
        <a:solidFill>
          <a:srgbClr val="FFFF00">
            <a:alpha val="50000"/>
          </a:srgb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800" b="1">
              <a:solidFill>
                <a:srgbClr val="FF0000"/>
              </a:solidFill>
            </a:rPr>
            <a:t>OMPLIR</a:t>
          </a:r>
          <a:r>
            <a:rPr lang="es-ES" sz="1800" b="1" baseline="0">
              <a:solidFill>
                <a:srgbClr val="FF0000"/>
              </a:solidFill>
            </a:rPr>
            <a:t> LES CEL·LES OMBREJADES EN GROC</a:t>
          </a:r>
          <a:endParaRPr lang="es-ES" sz="1800" b="1">
            <a:solidFill>
              <a:srgbClr val="FF0000"/>
            </a:solidFill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76200</xdr:colOff>
      <xdr:row>3</xdr:row>
      <xdr:rowOff>38100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50300" cy="609600"/>
        </a:xfrm>
        <a:prstGeom prst="rect">
          <a:avLst/>
        </a:prstGeom>
      </xdr:spPr>
    </xdr:pic>
    <xdr:clientData/>
  </xdr:twoCellAnchor>
  <xdr:oneCellAnchor>
    <xdr:from>
      <xdr:col>4</xdr:col>
      <xdr:colOff>596900</xdr:colOff>
      <xdr:row>6</xdr:row>
      <xdr:rowOff>25400</xdr:rowOff>
    </xdr:from>
    <xdr:ext cx="2527300" cy="767080"/>
    <xdr:sp macro="" textlink="">
      <xdr:nvSpPr>
        <xdr:cNvPr id="3" name="CuadroTexto 2"/>
        <xdr:cNvSpPr txBox="1"/>
      </xdr:nvSpPr>
      <xdr:spPr>
        <a:xfrm>
          <a:off x="6136640" y="1214120"/>
          <a:ext cx="2527300" cy="767080"/>
        </a:xfrm>
        <a:prstGeom prst="rect">
          <a:avLst/>
        </a:prstGeom>
        <a:solidFill>
          <a:srgbClr val="FFFF00">
            <a:alpha val="50000"/>
          </a:srgb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800" b="1">
              <a:solidFill>
                <a:srgbClr val="FF0000"/>
              </a:solidFill>
            </a:rPr>
            <a:t>OMPLIR</a:t>
          </a:r>
          <a:r>
            <a:rPr lang="es-ES" sz="1800" b="1" baseline="0">
              <a:solidFill>
                <a:srgbClr val="FF0000"/>
              </a:solidFill>
            </a:rPr>
            <a:t> LES CEL·LES OMBREJADES EN GROC</a:t>
          </a:r>
          <a:endParaRPr lang="es-ES" sz="1800" b="1">
            <a:solidFill>
              <a:srgbClr val="FF0000"/>
            </a:solidFill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952500</xdr:colOff>
      <xdr:row>3</xdr:row>
      <xdr:rowOff>50800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71200" cy="622300"/>
        </a:xfrm>
        <a:prstGeom prst="rect">
          <a:avLst/>
        </a:prstGeom>
      </xdr:spPr>
    </xdr:pic>
    <xdr:clientData/>
  </xdr:twoCellAnchor>
  <xdr:oneCellAnchor>
    <xdr:from>
      <xdr:col>8</xdr:col>
      <xdr:colOff>393700</xdr:colOff>
      <xdr:row>5</xdr:row>
      <xdr:rowOff>38100</xdr:rowOff>
    </xdr:from>
    <xdr:ext cx="2527300" cy="678180"/>
    <xdr:sp macro="" textlink="">
      <xdr:nvSpPr>
        <xdr:cNvPr id="3" name="CuadroTexto 2"/>
        <xdr:cNvSpPr txBox="1"/>
      </xdr:nvSpPr>
      <xdr:spPr>
        <a:xfrm>
          <a:off x="8227060" y="1028700"/>
          <a:ext cx="2527300" cy="678180"/>
        </a:xfrm>
        <a:prstGeom prst="rect">
          <a:avLst/>
        </a:prstGeom>
        <a:solidFill>
          <a:srgbClr val="FFFF00">
            <a:alpha val="50000"/>
          </a:srgb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800" b="1">
              <a:solidFill>
                <a:srgbClr val="FF0000"/>
              </a:solidFill>
            </a:rPr>
            <a:t>OMPLIR</a:t>
          </a:r>
          <a:r>
            <a:rPr lang="es-ES" sz="1800" b="1" baseline="0">
              <a:solidFill>
                <a:srgbClr val="FF0000"/>
              </a:solidFill>
            </a:rPr>
            <a:t> LES CEL·LES OMBREJADES EN GROC</a:t>
          </a:r>
          <a:endParaRPr lang="es-ES" sz="18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217"/>
  <sheetViews>
    <sheetView topLeftCell="A171" workbookViewId="0">
      <selection activeCell="E193" sqref="E193"/>
    </sheetView>
  </sheetViews>
  <sheetFormatPr baseColWidth="10" defaultColWidth="10.75" defaultRowHeight="15.75"/>
  <cols>
    <col min="1" max="1" width="3.25" style="1" customWidth="1"/>
    <col min="2" max="2" width="10.25" style="1" customWidth="1"/>
    <col min="3" max="3" width="8.25" style="1" customWidth="1"/>
    <col min="4" max="4" width="18.75" style="1" customWidth="1"/>
    <col min="5" max="5" width="13.25" style="1" customWidth="1"/>
    <col min="6" max="6" width="13.5" style="1" customWidth="1"/>
    <col min="7" max="7" width="5.75" style="2" bestFit="1" customWidth="1"/>
    <col min="8" max="8" width="12.25" style="7" bestFit="1" customWidth="1"/>
    <col min="9" max="9" width="14.5" style="11" bestFit="1" customWidth="1"/>
    <col min="10" max="10" width="18" style="1" customWidth="1"/>
    <col min="11" max="16384" width="10.75" style="1"/>
  </cols>
  <sheetData>
    <row r="5" spans="1:11">
      <c r="J5" s="82"/>
      <c r="K5" s="83" t="s">
        <v>20</v>
      </c>
    </row>
    <row r="6" spans="1:11">
      <c r="A6" s="79" t="s">
        <v>0</v>
      </c>
      <c r="B6" s="79"/>
      <c r="C6" s="142"/>
      <c r="D6" s="142"/>
      <c r="E6" s="142"/>
      <c r="F6" s="142"/>
      <c r="G6" s="142"/>
      <c r="H6" s="142"/>
      <c r="I6" s="142"/>
      <c r="J6" s="142"/>
      <c r="K6" s="142"/>
    </row>
    <row r="7" spans="1:11">
      <c r="A7" s="79" t="s">
        <v>7</v>
      </c>
      <c r="B7" s="79"/>
      <c r="C7" s="142"/>
      <c r="D7" s="142"/>
      <c r="E7" s="142"/>
      <c r="F7" s="142"/>
      <c r="G7" s="142"/>
      <c r="H7" s="142"/>
      <c r="I7" s="142"/>
      <c r="J7" s="142"/>
      <c r="K7" s="142"/>
    </row>
    <row r="8" spans="1:11">
      <c r="A8" s="79" t="s">
        <v>1</v>
      </c>
      <c r="B8" s="79"/>
      <c r="C8" s="143"/>
      <c r="D8" s="143"/>
      <c r="E8" s="143"/>
      <c r="F8" s="143"/>
      <c r="G8" s="143"/>
      <c r="H8" s="143"/>
      <c r="I8" s="143"/>
      <c r="J8" s="143"/>
      <c r="K8" s="143"/>
    </row>
    <row r="10" spans="1:11" s="27" customFormat="1" ht="21">
      <c r="A10" s="26" t="s">
        <v>9</v>
      </c>
      <c r="G10" s="28"/>
      <c r="H10" s="29"/>
    </row>
    <row r="12" spans="1:11" s="6" customFormat="1">
      <c r="B12" s="6" t="s">
        <v>10</v>
      </c>
      <c r="C12" s="6" t="s">
        <v>11</v>
      </c>
      <c r="G12" s="30"/>
      <c r="H12" s="31"/>
    </row>
    <row r="13" spans="1:11">
      <c r="C13" s="2" t="s">
        <v>8</v>
      </c>
      <c r="D13" s="7"/>
      <c r="E13" s="12"/>
      <c r="G13" s="15"/>
      <c r="H13" s="25"/>
      <c r="I13" s="13"/>
    </row>
    <row r="14" spans="1:11">
      <c r="C14" s="17">
        <v>17</v>
      </c>
      <c r="D14" s="14">
        <f>'Pressupost Lot 1'!F18</f>
        <v>0</v>
      </c>
      <c r="E14" s="13" t="s">
        <v>12</v>
      </c>
    </row>
    <row r="15" spans="1:11">
      <c r="D15" s="70" t="s">
        <v>233</v>
      </c>
    </row>
    <row r="16" spans="1:11" s="6" customFormat="1">
      <c r="B16" s="6" t="s">
        <v>13</v>
      </c>
      <c r="C16" s="6" t="s">
        <v>14</v>
      </c>
      <c r="F16" s="14">
        <f>'Pressupost Lot 1'!E39</f>
        <v>0</v>
      </c>
      <c r="G16" s="13" t="s">
        <v>220</v>
      </c>
      <c r="H16" s="7"/>
      <c r="I16" s="14">
        <f>'Pressupost Lot 1'!D47</f>
        <v>0</v>
      </c>
      <c r="J16" s="13" t="s">
        <v>221</v>
      </c>
    </row>
    <row r="17" spans="2:10">
      <c r="C17" s="2" t="s">
        <v>8</v>
      </c>
      <c r="D17" s="7"/>
      <c r="E17" s="12"/>
      <c r="F17" s="70" t="s">
        <v>235</v>
      </c>
      <c r="I17" s="70" t="s">
        <v>236</v>
      </c>
    </row>
    <row r="18" spans="2:10">
      <c r="C18" s="17">
        <v>3</v>
      </c>
      <c r="D18" s="14">
        <f>'Pressupost Lot 1'!I27</f>
        <v>0</v>
      </c>
      <c r="E18" s="13" t="s">
        <v>12</v>
      </c>
      <c r="F18" s="16"/>
      <c r="G18" s="13"/>
      <c r="I18" s="16"/>
      <c r="J18" s="13"/>
    </row>
    <row r="19" spans="2:10">
      <c r="D19" s="70" t="s">
        <v>234</v>
      </c>
      <c r="G19" s="12"/>
      <c r="I19" s="12"/>
    </row>
    <row r="20" spans="2:10" s="6" customFormat="1">
      <c r="B20" s="6" t="s">
        <v>15</v>
      </c>
      <c r="C20" s="6" t="s">
        <v>68</v>
      </c>
      <c r="G20" s="30"/>
      <c r="H20" s="31"/>
    </row>
    <row r="21" spans="2:10">
      <c r="C21" s="2" t="s">
        <v>8</v>
      </c>
    </row>
    <row r="22" spans="2:10">
      <c r="C22" s="12">
        <v>0.94</v>
      </c>
      <c r="D22" s="72">
        <f>'Variable Lot 1'!J23</f>
        <v>0</v>
      </c>
      <c r="E22" s="13" t="s">
        <v>18</v>
      </c>
      <c r="F22" s="70" t="s">
        <v>265</v>
      </c>
    </row>
    <row r="23" spans="2:10">
      <c r="C23" s="15">
        <v>2.36</v>
      </c>
      <c r="D23" s="72">
        <f>'Variable Lot 1'!J24</f>
        <v>0</v>
      </c>
      <c r="E23" s="13" t="s">
        <v>16</v>
      </c>
      <c r="F23" s="70" t="s">
        <v>266</v>
      </c>
    </row>
    <row r="24" spans="2:10">
      <c r="C24" s="15">
        <v>0.7</v>
      </c>
      <c r="D24" s="72">
        <f>'Variable Lot 1'!J25</f>
        <v>0</v>
      </c>
      <c r="E24" s="13" t="s">
        <v>17</v>
      </c>
      <c r="F24" s="70" t="s">
        <v>267</v>
      </c>
    </row>
    <row r="25" spans="2:10">
      <c r="C25" s="17">
        <f>SUM(C22:C24)</f>
        <v>4</v>
      </c>
      <c r="D25" s="16"/>
      <c r="E25" s="13"/>
    </row>
    <row r="26" spans="2:10">
      <c r="G26" s="12"/>
      <c r="I26" s="12"/>
    </row>
    <row r="27" spans="2:10" s="6" customFormat="1">
      <c r="B27" s="6" t="s">
        <v>34</v>
      </c>
      <c r="C27" s="6" t="s">
        <v>70</v>
      </c>
    </row>
    <row r="28" spans="2:10">
      <c r="C28" s="2" t="s">
        <v>8</v>
      </c>
    </row>
    <row r="29" spans="2:10">
      <c r="C29" s="12">
        <v>2.56</v>
      </c>
      <c r="D29" s="72">
        <f>'Variable Lot 1'!J34</f>
        <v>0</v>
      </c>
      <c r="E29" s="13" t="s">
        <v>18</v>
      </c>
      <c r="F29" s="70" t="s">
        <v>271</v>
      </c>
    </row>
    <row r="30" spans="2:10">
      <c r="C30" s="15">
        <v>0.38</v>
      </c>
      <c r="D30" s="72">
        <f>'Variable Lot 1'!J35</f>
        <v>0</v>
      </c>
      <c r="E30" s="13" t="s">
        <v>16</v>
      </c>
      <c r="F30" s="70" t="s">
        <v>272</v>
      </c>
    </row>
    <row r="31" spans="2:10">
      <c r="C31" s="12">
        <v>1.06</v>
      </c>
      <c r="D31" s="72">
        <f>'Variable Lot 1'!J36</f>
        <v>0</v>
      </c>
      <c r="E31" s="13" t="s">
        <v>17</v>
      </c>
      <c r="F31" s="70" t="s">
        <v>273</v>
      </c>
    </row>
    <row r="32" spans="2:10">
      <c r="C32" s="17">
        <f>SUM(C29:C31)</f>
        <v>4</v>
      </c>
      <c r="D32" s="16"/>
      <c r="E32" s="13"/>
    </row>
    <row r="34" spans="2:9" s="6" customFormat="1">
      <c r="B34" s="6" t="s">
        <v>35</v>
      </c>
      <c r="C34" s="6" t="s">
        <v>36</v>
      </c>
      <c r="G34" s="30"/>
      <c r="H34" s="31"/>
    </row>
    <row r="35" spans="2:9">
      <c r="C35" s="2" t="s">
        <v>8</v>
      </c>
      <c r="D35" s="7"/>
      <c r="E35" s="12"/>
    </row>
    <row r="36" spans="2:9">
      <c r="C36" s="17">
        <v>3</v>
      </c>
      <c r="D36" s="14">
        <f>'Variable Lot 1'!H46</f>
        <v>0</v>
      </c>
      <c r="E36" s="70" t="s">
        <v>281</v>
      </c>
    </row>
    <row r="37" spans="2:9">
      <c r="G37" s="12"/>
      <c r="I37" s="12"/>
    </row>
    <row r="38" spans="2:9" s="6" customFormat="1">
      <c r="B38" s="6" t="s">
        <v>19</v>
      </c>
      <c r="C38" s="6" t="s">
        <v>69</v>
      </c>
      <c r="G38" s="30"/>
      <c r="H38" s="31"/>
    </row>
    <row r="39" spans="2:9">
      <c r="C39" s="2" t="s">
        <v>8</v>
      </c>
    </row>
    <row r="40" spans="2:9">
      <c r="C40" s="15">
        <v>1.5</v>
      </c>
      <c r="D40" s="135">
        <v>0</v>
      </c>
      <c r="E40" s="13" t="s">
        <v>22</v>
      </c>
    </row>
    <row r="41" spans="2:9">
      <c r="C41" s="15">
        <v>3.5</v>
      </c>
      <c r="D41" s="135">
        <v>0</v>
      </c>
      <c r="E41" s="13" t="s">
        <v>23</v>
      </c>
    </row>
    <row r="42" spans="2:9">
      <c r="C42" s="15">
        <v>2.5</v>
      </c>
      <c r="D42" s="135">
        <v>0</v>
      </c>
      <c r="E42" s="13" t="s">
        <v>24</v>
      </c>
    </row>
    <row r="43" spans="2:9">
      <c r="C43" s="15">
        <v>0.5</v>
      </c>
      <c r="D43" s="135">
        <v>0</v>
      </c>
      <c r="E43" s="13" t="s">
        <v>25</v>
      </c>
    </row>
    <row r="44" spans="2:9">
      <c r="C44" s="22">
        <f>SUM(C40:C43)</f>
        <v>8</v>
      </c>
      <c r="D44" s="32">
        <f>SUM(D40:D43)</f>
        <v>0</v>
      </c>
      <c r="E44" s="33" t="s">
        <v>29</v>
      </c>
      <c r="F44" s="4"/>
      <c r="G44" s="5"/>
    </row>
    <row r="46" spans="2:9" s="6" customFormat="1">
      <c r="B46" s="6" t="s">
        <v>21</v>
      </c>
      <c r="C46" s="6" t="s">
        <v>71</v>
      </c>
    </row>
    <row r="47" spans="2:9">
      <c r="C47" s="2" t="s">
        <v>8</v>
      </c>
      <c r="D47" s="7"/>
      <c r="E47" s="12"/>
    </row>
    <row r="48" spans="2:9">
      <c r="C48" s="17">
        <v>5</v>
      </c>
      <c r="D48" s="135">
        <v>0</v>
      </c>
      <c r="E48" s="13" t="s">
        <v>26</v>
      </c>
    </row>
    <row r="49" spans="2:10">
      <c r="G49" s="15"/>
      <c r="I49" s="12"/>
    </row>
    <row r="50" spans="2:10" s="6" customFormat="1">
      <c r="B50" s="6" t="s">
        <v>27</v>
      </c>
      <c r="C50" s="6" t="s">
        <v>72</v>
      </c>
      <c r="G50" s="30"/>
      <c r="H50" s="31"/>
    </row>
    <row r="51" spans="2:10">
      <c r="C51" s="2" t="s">
        <v>8</v>
      </c>
      <c r="D51" s="7"/>
      <c r="E51" s="12"/>
    </row>
    <row r="52" spans="2:10">
      <c r="C52" s="17">
        <v>5</v>
      </c>
      <c r="D52" s="135">
        <v>0</v>
      </c>
      <c r="E52" s="13" t="s">
        <v>26</v>
      </c>
    </row>
    <row r="53" spans="2:10">
      <c r="G53" s="15"/>
      <c r="I53" s="12"/>
    </row>
    <row r="54" spans="2:10" s="6" customFormat="1">
      <c r="B54" s="6" t="s">
        <v>28</v>
      </c>
      <c r="C54" s="6" t="s">
        <v>103</v>
      </c>
    </row>
    <row r="55" spans="2:10" s="6" customFormat="1">
      <c r="C55" s="35" t="s">
        <v>104</v>
      </c>
    </row>
    <row r="56" spans="2:10">
      <c r="C56" s="2" t="s">
        <v>8</v>
      </c>
    </row>
    <row r="57" spans="2:10">
      <c r="C57" s="15">
        <v>1</v>
      </c>
      <c r="D57" s="135">
        <v>0</v>
      </c>
      <c r="E57" s="13" t="s">
        <v>37</v>
      </c>
    </row>
    <row r="58" spans="2:10">
      <c r="C58" s="15">
        <v>1</v>
      </c>
      <c r="D58" s="135">
        <v>0</v>
      </c>
      <c r="E58" s="13" t="s">
        <v>38</v>
      </c>
    </row>
    <row r="59" spans="2:10">
      <c r="C59" s="17">
        <f>SUM(C57:C58)</f>
        <v>2</v>
      </c>
      <c r="D59" s="18"/>
      <c r="E59" s="13"/>
    </row>
    <row r="60" spans="2:10">
      <c r="G60" s="15"/>
      <c r="I60" s="13"/>
    </row>
    <row r="61" spans="2:10" s="6" customFormat="1">
      <c r="B61" s="6" t="s">
        <v>30</v>
      </c>
      <c r="C61" s="6" t="s">
        <v>73</v>
      </c>
    </row>
    <row r="62" spans="2:10">
      <c r="C62" s="2" t="s">
        <v>8</v>
      </c>
      <c r="G62" s="1"/>
      <c r="H62" s="15"/>
      <c r="I62" s="18"/>
      <c r="J62" s="13"/>
    </row>
    <row r="63" spans="2:10">
      <c r="C63" s="15">
        <v>3</v>
      </c>
      <c r="D63" s="135">
        <v>0</v>
      </c>
      <c r="E63" s="13" t="s">
        <v>31</v>
      </c>
      <c r="G63" s="1"/>
      <c r="H63" s="20"/>
      <c r="I63" s="18"/>
      <c r="J63" s="13"/>
    </row>
    <row r="64" spans="2:10">
      <c r="C64" s="15">
        <v>3</v>
      </c>
      <c r="D64" s="135">
        <v>0</v>
      </c>
      <c r="E64" s="13" t="s">
        <v>32</v>
      </c>
      <c r="G64" s="1"/>
      <c r="H64" s="20"/>
      <c r="I64" s="18"/>
      <c r="J64" s="13"/>
    </row>
    <row r="65" spans="2:10">
      <c r="C65" s="17">
        <f>SUM(C63:C64)</f>
        <v>6</v>
      </c>
      <c r="D65" s="18"/>
      <c r="E65" s="13"/>
      <c r="G65" s="1"/>
      <c r="H65" s="20"/>
      <c r="I65" s="18"/>
      <c r="J65" s="13"/>
    </row>
    <row r="66" spans="2:10">
      <c r="G66" s="12"/>
      <c r="I66" s="12"/>
    </row>
    <row r="67" spans="2:10" s="6" customFormat="1">
      <c r="B67" s="6" t="s">
        <v>33</v>
      </c>
      <c r="C67" s="6" t="s">
        <v>74</v>
      </c>
      <c r="G67" s="30"/>
      <c r="H67" s="31"/>
    </row>
    <row r="68" spans="2:10">
      <c r="C68" s="2" t="s">
        <v>8</v>
      </c>
    </row>
    <row r="69" spans="2:10">
      <c r="C69" s="15">
        <v>0.5</v>
      </c>
      <c r="D69" s="135">
        <v>0</v>
      </c>
      <c r="E69" s="13" t="s">
        <v>39</v>
      </c>
      <c r="G69" s="1"/>
      <c r="H69" s="1"/>
    </row>
    <row r="70" spans="2:10">
      <c r="C70" s="20">
        <v>0.5</v>
      </c>
      <c r="D70" s="135">
        <v>0</v>
      </c>
      <c r="E70" s="13" t="s">
        <v>153</v>
      </c>
      <c r="G70" s="1"/>
      <c r="H70" s="1"/>
    </row>
    <row r="71" spans="2:10">
      <c r="C71" s="20">
        <v>0.5</v>
      </c>
      <c r="D71" s="135">
        <v>0</v>
      </c>
      <c r="E71" s="13" t="s">
        <v>40</v>
      </c>
      <c r="G71" s="1"/>
      <c r="H71" s="1"/>
    </row>
    <row r="72" spans="2:10">
      <c r="C72" s="20">
        <v>0.5</v>
      </c>
      <c r="D72" s="135">
        <v>0</v>
      </c>
      <c r="E72" s="13" t="s">
        <v>154</v>
      </c>
      <c r="G72" s="1"/>
      <c r="H72" s="1"/>
    </row>
    <row r="73" spans="2:10">
      <c r="C73" s="17">
        <f>SUM(C69:C72)</f>
        <v>2</v>
      </c>
      <c r="D73" s="18"/>
      <c r="E73" s="13"/>
      <c r="G73" s="1"/>
      <c r="H73" s="1"/>
    </row>
    <row r="74" spans="2:10">
      <c r="C74" s="20"/>
      <c r="D74" s="18"/>
      <c r="E74" s="13"/>
      <c r="G74" s="1"/>
      <c r="H74" s="1"/>
    </row>
    <row r="75" spans="2:10" s="6" customFormat="1">
      <c r="B75" s="6" t="s">
        <v>41</v>
      </c>
      <c r="C75" s="6" t="s">
        <v>105</v>
      </c>
      <c r="G75" s="30"/>
      <c r="H75" s="31"/>
    </row>
    <row r="76" spans="2:10" s="6" customFormat="1">
      <c r="C76" s="35" t="s">
        <v>106</v>
      </c>
      <c r="G76" s="30"/>
      <c r="H76" s="31"/>
    </row>
    <row r="77" spans="2:10">
      <c r="C77" s="2" t="s">
        <v>8</v>
      </c>
    </row>
    <row r="78" spans="2:10">
      <c r="C78" s="34">
        <f>SUM(C79:C82)</f>
        <v>1.7</v>
      </c>
      <c r="D78" s="21" t="s">
        <v>56</v>
      </c>
      <c r="E78" s="11"/>
      <c r="G78" s="1"/>
      <c r="H78" s="1"/>
    </row>
    <row r="79" spans="2:10">
      <c r="C79" s="20">
        <v>0.2</v>
      </c>
      <c r="D79" s="135">
        <v>0</v>
      </c>
      <c r="E79" s="13" t="s">
        <v>42</v>
      </c>
      <c r="G79" s="1"/>
      <c r="H79" s="1"/>
    </row>
    <row r="80" spans="2:10">
      <c r="C80" s="20">
        <v>0.6</v>
      </c>
      <c r="D80" s="135">
        <v>0</v>
      </c>
      <c r="E80" s="13" t="s">
        <v>43</v>
      </c>
      <c r="G80" s="1"/>
      <c r="H80" s="1"/>
    </row>
    <row r="81" spans="3:8" s="1" customFormat="1">
      <c r="C81" s="20">
        <v>0.7</v>
      </c>
      <c r="D81" s="135">
        <v>0</v>
      </c>
      <c r="E81" s="13" t="s">
        <v>44</v>
      </c>
      <c r="H81" s="6"/>
    </row>
    <row r="82" spans="3:8" s="1" customFormat="1">
      <c r="C82" s="20">
        <v>0.2</v>
      </c>
      <c r="D82" s="135">
        <v>0</v>
      </c>
      <c r="E82" s="13" t="s">
        <v>45</v>
      </c>
    </row>
    <row r="83" spans="3:8" s="1" customFormat="1">
      <c r="C83" s="34">
        <f>SUM(C84:C85)</f>
        <v>0.7</v>
      </c>
      <c r="D83" s="21" t="s">
        <v>57</v>
      </c>
      <c r="E83" s="13"/>
    </row>
    <row r="84" spans="3:8" s="1" customFormat="1">
      <c r="C84" s="20">
        <v>0.2</v>
      </c>
      <c r="D84" s="135">
        <v>0</v>
      </c>
      <c r="E84" s="13" t="s">
        <v>46</v>
      </c>
    </row>
    <row r="85" spans="3:8" s="1" customFormat="1">
      <c r="C85" s="20">
        <v>0.5</v>
      </c>
      <c r="D85" s="135">
        <v>0</v>
      </c>
      <c r="E85" s="13" t="s">
        <v>47</v>
      </c>
    </row>
    <row r="86" spans="3:8" s="1" customFormat="1">
      <c r="C86" s="34">
        <f>SUM(C87:C92)</f>
        <v>1.8</v>
      </c>
      <c r="D86" s="21" t="s">
        <v>58</v>
      </c>
      <c r="E86" s="13"/>
    </row>
    <row r="87" spans="3:8" s="1" customFormat="1">
      <c r="C87" s="20">
        <v>0.2</v>
      </c>
      <c r="D87" s="135">
        <v>0</v>
      </c>
      <c r="E87" s="13" t="s">
        <v>48</v>
      </c>
    </row>
    <row r="88" spans="3:8" s="1" customFormat="1">
      <c r="C88" s="20">
        <v>0.2</v>
      </c>
      <c r="D88" s="135">
        <v>0</v>
      </c>
      <c r="E88" s="13" t="s">
        <v>49</v>
      </c>
      <c r="H88" s="6"/>
    </row>
    <row r="89" spans="3:8" s="1" customFormat="1">
      <c r="C89" s="20">
        <v>0.2</v>
      </c>
      <c r="D89" s="135">
        <v>0</v>
      </c>
      <c r="E89" s="13" t="s">
        <v>50</v>
      </c>
    </row>
    <row r="90" spans="3:8" s="1" customFormat="1">
      <c r="C90" s="20">
        <v>0.2</v>
      </c>
      <c r="D90" s="135">
        <v>0</v>
      </c>
      <c r="E90" s="13" t="s">
        <v>51</v>
      </c>
    </row>
    <row r="91" spans="3:8" s="1" customFormat="1">
      <c r="C91" s="20">
        <v>0.2</v>
      </c>
      <c r="D91" s="135">
        <v>0</v>
      </c>
      <c r="E91" s="13" t="s">
        <v>52</v>
      </c>
    </row>
    <row r="92" spans="3:8" s="1" customFormat="1">
      <c r="C92" s="20">
        <v>0.8</v>
      </c>
      <c r="D92" s="135">
        <v>0</v>
      </c>
      <c r="E92" s="13" t="s">
        <v>53</v>
      </c>
    </row>
    <row r="93" spans="3:8" s="1" customFormat="1">
      <c r="C93" s="34">
        <f>SUM(C94:C95)</f>
        <v>0.8</v>
      </c>
      <c r="D93" s="21" t="s">
        <v>59</v>
      </c>
      <c r="E93" s="13"/>
    </row>
    <row r="94" spans="3:8" s="1" customFormat="1">
      <c r="C94" s="20">
        <v>0.2</v>
      </c>
      <c r="D94" s="135">
        <v>0</v>
      </c>
      <c r="E94" s="13" t="s">
        <v>54</v>
      </c>
    </row>
    <row r="95" spans="3:8" s="1" customFormat="1">
      <c r="C95" s="20">
        <v>0.6</v>
      </c>
      <c r="D95" s="135">
        <v>0</v>
      </c>
      <c r="E95" s="13" t="s">
        <v>55</v>
      </c>
    </row>
    <row r="96" spans="3:8" s="1" customFormat="1">
      <c r="C96" s="22">
        <f>C78+C83+C86+C93</f>
        <v>5</v>
      </c>
      <c r="D96" s="7"/>
      <c r="E96" s="11"/>
    </row>
    <row r="97" spans="2:9">
      <c r="G97" s="19"/>
    </row>
    <row r="98" spans="2:9" s="6" customFormat="1">
      <c r="B98" s="6" t="s">
        <v>60</v>
      </c>
      <c r="C98" s="6" t="s">
        <v>107</v>
      </c>
    </row>
    <row r="99" spans="2:9" s="6" customFormat="1">
      <c r="C99" s="35" t="s">
        <v>108</v>
      </c>
    </row>
    <row r="100" spans="2:9">
      <c r="C100" s="2" t="s">
        <v>8</v>
      </c>
      <c r="G100" s="1"/>
      <c r="H100" s="1"/>
      <c r="I100" s="1"/>
    </row>
    <row r="101" spans="2:9">
      <c r="C101" s="24">
        <v>0.1</v>
      </c>
      <c r="D101" s="135">
        <v>0</v>
      </c>
      <c r="E101" s="11" t="s">
        <v>61</v>
      </c>
      <c r="G101" s="1"/>
      <c r="H101" s="1"/>
      <c r="I101" s="1"/>
    </row>
    <row r="102" spans="2:9">
      <c r="C102" s="24">
        <v>0.2</v>
      </c>
      <c r="D102" s="135">
        <v>0</v>
      </c>
      <c r="E102" s="11" t="s">
        <v>62</v>
      </c>
      <c r="G102" s="1"/>
      <c r="H102" s="1"/>
    </row>
    <row r="103" spans="2:9">
      <c r="C103" s="24">
        <v>0.2</v>
      </c>
      <c r="D103" s="135">
        <v>0</v>
      </c>
      <c r="E103" s="11" t="s">
        <v>63</v>
      </c>
      <c r="G103" s="1"/>
      <c r="H103" s="1"/>
    </row>
    <row r="104" spans="2:9">
      <c r="C104" s="24">
        <v>0.2</v>
      </c>
      <c r="D104" s="135">
        <v>0</v>
      </c>
      <c r="E104" s="11" t="s">
        <v>64</v>
      </c>
      <c r="G104" s="1"/>
      <c r="H104" s="1"/>
    </row>
    <row r="105" spans="2:9">
      <c r="C105" s="24">
        <v>0.1</v>
      </c>
      <c r="D105" s="135">
        <v>0</v>
      </c>
      <c r="E105" s="11" t="s">
        <v>65</v>
      </c>
      <c r="G105" s="1"/>
      <c r="H105" s="1"/>
      <c r="I105" s="1"/>
    </row>
    <row r="106" spans="2:9">
      <c r="C106" s="22">
        <f>SUM(C101:C105)</f>
        <v>0.79999999999999993</v>
      </c>
      <c r="D106" s="7"/>
      <c r="E106" s="11"/>
      <c r="G106" s="1"/>
      <c r="H106" s="1"/>
      <c r="I106" s="1"/>
    </row>
    <row r="107" spans="2:9">
      <c r="G107" s="19"/>
    </row>
    <row r="108" spans="2:9" s="6" customFormat="1">
      <c r="B108" s="6" t="s">
        <v>66</v>
      </c>
      <c r="C108" s="6" t="s">
        <v>75</v>
      </c>
    </row>
    <row r="109" spans="2:9">
      <c r="C109" s="2" t="s">
        <v>8</v>
      </c>
      <c r="G109" s="1"/>
      <c r="H109" s="1"/>
      <c r="I109" s="1"/>
    </row>
    <row r="110" spans="2:9">
      <c r="C110" s="23">
        <v>0.5</v>
      </c>
      <c r="D110" s="135">
        <v>0</v>
      </c>
      <c r="E110" s="11" t="s">
        <v>67</v>
      </c>
      <c r="G110" s="1"/>
      <c r="H110" s="1"/>
      <c r="I110" s="1"/>
    </row>
    <row r="111" spans="2:9">
      <c r="C111" s="23">
        <v>0.5</v>
      </c>
      <c r="D111" s="135">
        <v>0</v>
      </c>
      <c r="E111" s="11" t="s">
        <v>76</v>
      </c>
      <c r="G111" s="1"/>
      <c r="H111" s="1"/>
      <c r="I111" s="1"/>
    </row>
    <row r="112" spans="2:9">
      <c r="C112" s="22">
        <f>SUM(C110:C111)</f>
        <v>1</v>
      </c>
      <c r="D112" s="7"/>
      <c r="E112" s="11"/>
      <c r="G112" s="1"/>
      <c r="H112" s="1"/>
      <c r="I112" s="1"/>
    </row>
    <row r="113" spans="2:8" s="1" customFormat="1">
      <c r="G113" s="19"/>
      <c r="H113" s="7"/>
    </row>
    <row r="114" spans="2:8" s="6" customFormat="1">
      <c r="B114" s="6" t="s">
        <v>77</v>
      </c>
      <c r="C114" s="6" t="s">
        <v>78</v>
      </c>
      <c r="G114" s="19"/>
      <c r="H114" s="31"/>
    </row>
    <row r="115" spans="2:8" s="1" customFormat="1">
      <c r="C115" s="2" t="s">
        <v>8</v>
      </c>
      <c r="G115" s="19"/>
      <c r="H115" s="7"/>
    </row>
    <row r="116" spans="2:8" s="1" customFormat="1">
      <c r="C116" s="17">
        <v>2</v>
      </c>
      <c r="D116" s="135">
        <v>0</v>
      </c>
      <c r="E116" s="1" t="s">
        <v>79</v>
      </c>
      <c r="G116" s="19"/>
      <c r="H116" s="7"/>
    </row>
    <row r="117" spans="2:8" s="1" customFormat="1">
      <c r="G117" s="19"/>
      <c r="H117" s="7"/>
    </row>
    <row r="118" spans="2:8" s="6" customFormat="1">
      <c r="B118" s="6" t="s">
        <v>80</v>
      </c>
      <c r="C118" s="6" t="s">
        <v>81</v>
      </c>
      <c r="G118" s="19"/>
      <c r="H118" s="31"/>
    </row>
    <row r="119" spans="2:8" s="1" customFormat="1">
      <c r="C119" s="2" t="s">
        <v>8</v>
      </c>
      <c r="G119" s="19"/>
      <c r="H119" s="7"/>
    </row>
    <row r="120" spans="2:8" s="1" customFormat="1">
      <c r="C120" s="20">
        <v>0.5</v>
      </c>
      <c r="D120" s="135">
        <v>0</v>
      </c>
      <c r="E120" s="1" t="s">
        <v>82</v>
      </c>
      <c r="G120" s="19"/>
      <c r="H120" s="7"/>
    </row>
    <row r="121" spans="2:8" s="1" customFormat="1">
      <c r="C121" s="20">
        <v>1</v>
      </c>
      <c r="D121" s="135">
        <v>0</v>
      </c>
      <c r="E121" s="1" t="s">
        <v>83</v>
      </c>
      <c r="G121" s="19"/>
      <c r="H121" s="7"/>
    </row>
    <row r="122" spans="2:8" s="1" customFormat="1">
      <c r="C122" s="20">
        <v>0.6</v>
      </c>
      <c r="D122" s="135">
        <v>0</v>
      </c>
      <c r="E122" s="1" t="s">
        <v>84</v>
      </c>
      <c r="G122" s="19"/>
      <c r="H122" s="7"/>
    </row>
    <row r="123" spans="2:8" s="1" customFormat="1">
      <c r="C123" s="20">
        <v>0.2</v>
      </c>
      <c r="D123" s="135">
        <v>0</v>
      </c>
      <c r="E123" s="1" t="s">
        <v>85</v>
      </c>
      <c r="G123" s="19"/>
      <c r="H123" s="7"/>
    </row>
    <row r="124" spans="2:8" s="1" customFormat="1">
      <c r="C124" s="20">
        <v>0.2</v>
      </c>
      <c r="D124" s="135">
        <v>0</v>
      </c>
      <c r="E124" s="1" t="s">
        <v>86</v>
      </c>
      <c r="G124" s="19"/>
      <c r="H124" s="7"/>
    </row>
    <row r="125" spans="2:8" s="1" customFormat="1">
      <c r="C125" s="22">
        <f>SUM(C120:C124)</f>
        <v>2.5000000000000004</v>
      </c>
      <c r="G125" s="19"/>
      <c r="H125" s="7"/>
    </row>
    <row r="126" spans="2:8" s="1" customFormat="1">
      <c r="G126" s="19"/>
      <c r="H126" s="7"/>
    </row>
    <row r="127" spans="2:8" s="6" customFormat="1">
      <c r="B127" s="6" t="s">
        <v>87</v>
      </c>
      <c r="C127" s="6" t="s">
        <v>88</v>
      </c>
      <c r="G127" s="19"/>
      <c r="H127" s="31"/>
    </row>
    <row r="128" spans="2:8" s="1" customFormat="1">
      <c r="C128" s="2" t="s">
        <v>8</v>
      </c>
      <c r="G128" s="19"/>
      <c r="H128" s="7"/>
    </row>
    <row r="129" spans="2:8" s="1" customFormat="1">
      <c r="C129" s="20">
        <v>0.8</v>
      </c>
      <c r="D129" s="135">
        <v>0</v>
      </c>
      <c r="E129" s="1" t="s">
        <v>82</v>
      </c>
      <c r="G129" s="19"/>
      <c r="H129" s="7"/>
    </row>
    <row r="130" spans="2:8" s="1" customFormat="1">
      <c r="C130" s="20">
        <v>0.6</v>
      </c>
      <c r="D130" s="135">
        <v>0</v>
      </c>
      <c r="E130" s="1" t="s">
        <v>83</v>
      </c>
      <c r="G130" s="19"/>
      <c r="H130" s="7"/>
    </row>
    <row r="131" spans="2:8" s="1" customFormat="1">
      <c r="C131" s="20">
        <v>0.3</v>
      </c>
      <c r="D131" s="135">
        <v>0</v>
      </c>
      <c r="E131" s="1" t="s">
        <v>85</v>
      </c>
      <c r="G131" s="19"/>
      <c r="H131" s="7"/>
    </row>
    <row r="132" spans="2:8" s="1" customFormat="1">
      <c r="C132" s="22">
        <f>SUM(C129:C131)</f>
        <v>1.7</v>
      </c>
      <c r="G132" s="19"/>
      <c r="H132" s="7"/>
    </row>
    <row r="133" spans="2:8" s="1" customFormat="1">
      <c r="G133" s="19"/>
      <c r="H133" s="7"/>
    </row>
    <row r="134" spans="2:8" s="6" customFormat="1">
      <c r="B134" s="6" t="s">
        <v>89</v>
      </c>
      <c r="C134" s="6" t="s">
        <v>92</v>
      </c>
      <c r="G134" s="19"/>
      <c r="H134" s="31"/>
    </row>
    <row r="135" spans="2:8" s="1" customFormat="1">
      <c r="C135" s="2" t="s">
        <v>8</v>
      </c>
      <c r="G135" s="19"/>
      <c r="H135" s="7"/>
    </row>
    <row r="136" spans="2:8" s="1" customFormat="1">
      <c r="C136" s="17">
        <v>2</v>
      </c>
      <c r="D136" s="135">
        <v>0</v>
      </c>
      <c r="E136" s="1" t="s">
        <v>90</v>
      </c>
      <c r="G136" s="19"/>
      <c r="H136" s="7"/>
    </row>
    <row r="137" spans="2:8" s="1" customFormat="1">
      <c r="G137" s="19"/>
      <c r="H137" s="7"/>
    </row>
    <row r="138" spans="2:8" s="6" customFormat="1">
      <c r="B138" s="6" t="s">
        <v>91</v>
      </c>
      <c r="C138" s="6" t="s">
        <v>109</v>
      </c>
      <c r="G138" s="19"/>
      <c r="H138" s="31"/>
    </row>
    <row r="139" spans="2:8" s="6" customFormat="1">
      <c r="C139" s="35" t="s">
        <v>110</v>
      </c>
      <c r="G139" s="19"/>
      <c r="H139" s="31"/>
    </row>
    <row r="140" spans="2:8" s="1" customFormat="1">
      <c r="C140" s="2" t="s">
        <v>8</v>
      </c>
      <c r="G140" s="19"/>
      <c r="H140" s="7"/>
    </row>
    <row r="141" spans="2:8" s="1" customFormat="1">
      <c r="C141" s="20">
        <v>0.25</v>
      </c>
      <c r="D141" s="135">
        <v>0</v>
      </c>
      <c r="E141" s="1" t="s">
        <v>93</v>
      </c>
      <c r="G141" s="19"/>
      <c r="H141" s="7"/>
    </row>
    <row r="142" spans="2:8" s="1" customFormat="1">
      <c r="C142" s="20">
        <v>1</v>
      </c>
      <c r="D142" s="135">
        <v>0</v>
      </c>
      <c r="E142" s="1" t="s">
        <v>94</v>
      </c>
      <c r="G142" s="19"/>
      <c r="H142" s="7"/>
    </row>
    <row r="143" spans="2:8" s="1" customFormat="1">
      <c r="C143" s="20">
        <v>0.25</v>
      </c>
      <c r="D143" s="135">
        <v>0</v>
      </c>
      <c r="E143" s="1" t="s">
        <v>95</v>
      </c>
      <c r="G143" s="19"/>
      <c r="H143" s="7"/>
    </row>
    <row r="144" spans="2:8" s="1" customFormat="1">
      <c r="C144" s="22">
        <f>SUM(C141:C143)</f>
        <v>1.5</v>
      </c>
      <c r="G144" s="19"/>
      <c r="H144" s="7"/>
    </row>
    <row r="145" spans="2:8" s="1" customFormat="1">
      <c r="G145" s="19"/>
      <c r="H145" s="7"/>
    </row>
    <row r="146" spans="2:8" s="6" customFormat="1">
      <c r="B146" s="6" t="s">
        <v>96</v>
      </c>
      <c r="C146" s="6" t="s">
        <v>97</v>
      </c>
      <c r="G146" s="19"/>
      <c r="H146" s="31"/>
    </row>
    <row r="147" spans="2:8" s="1" customFormat="1">
      <c r="C147" s="2" t="s">
        <v>8</v>
      </c>
      <c r="G147" s="19"/>
      <c r="H147" s="7"/>
    </row>
    <row r="148" spans="2:8" s="1" customFormat="1">
      <c r="C148" s="20">
        <v>1.25</v>
      </c>
      <c r="D148" s="135">
        <v>0</v>
      </c>
      <c r="E148" s="1" t="s">
        <v>98</v>
      </c>
      <c r="G148" s="19"/>
      <c r="H148" s="7"/>
    </row>
    <row r="149" spans="2:8" s="1" customFormat="1">
      <c r="C149" s="20">
        <v>0.5</v>
      </c>
      <c r="D149" s="135">
        <v>0</v>
      </c>
      <c r="E149" s="1" t="s">
        <v>99</v>
      </c>
      <c r="G149" s="19"/>
      <c r="H149" s="7"/>
    </row>
    <row r="150" spans="2:8" s="1" customFormat="1">
      <c r="C150" s="20">
        <v>1.25</v>
      </c>
      <c r="D150" s="135">
        <v>0</v>
      </c>
      <c r="E150" s="1" t="s">
        <v>100</v>
      </c>
      <c r="G150" s="19"/>
      <c r="H150" s="7"/>
    </row>
    <row r="151" spans="2:8" s="1" customFormat="1">
      <c r="C151" s="20">
        <v>0.5</v>
      </c>
      <c r="D151" s="135">
        <v>0</v>
      </c>
      <c r="E151" s="1" t="s">
        <v>101</v>
      </c>
      <c r="G151" s="19"/>
      <c r="H151" s="7"/>
    </row>
    <row r="152" spans="2:8" s="1" customFormat="1">
      <c r="C152" s="22">
        <f>SUM(C148:C151)</f>
        <v>3.5</v>
      </c>
      <c r="G152" s="19"/>
      <c r="H152" s="7"/>
    </row>
    <row r="154" spans="2:8" s="6" customFormat="1">
      <c r="B154" s="6" t="s">
        <v>102</v>
      </c>
      <c r="C154" s="6" t="s">
        <v>111</v>
      </c>
      <c r="G154" s="19"/>
      <c r="H154" s="31"/>
    </row>
    <row r="155" spans="2:8" s="6" customFormat="1">
      <c r="C155" s="35" t="s">
        <v>112</v>
      </c>
      <c r="G155" s="19"/>
      <c r="H155" s="31"/>
    </row>
    <row r="156" spans="2:8" s="1" customFormat="1">
      <c r="C156" s="2" t="s">
        <v>8</v>
      </c>
      <c r="G156" s="19"/>
      <c r="H156" s="7"/>
    </row>
    <row r="157" spans="2:8" s="1" customFormat="1">
      <c r="C157" s="20">
        <v>1.2</v>
      </c>
      <c r="D157" s="135">
        <v>0</v>
      </c>
      <c r="E157" s="1" t="s">
        <v>113</v>
      </c>
      <c r="G157" s="19"/>
      <c r="H157" s="7"/>
    </row>
    <row r="158" spans="2:8" s="1" customFormat="1">
      <c r="C158" s="20">
        <v>1</v>
      </c>
      <c r="D158" s="135">
        <v>0</v>
      </c>
      <c r="E158" s="1" t="s">
        <v>114</v>
      </c>
      <c r="G158" s="19"/>
      <c r="H158" s="7"/>
    </row>
    <row r="159" spans="2:8" s="1" customFormat="1">
      <c r="C159" s="20">
        <v>0.45</v>
      </c>
      <c r="D159" s="135">
        <v>0</v>
      </c>
      <c r="E159" s="1" t="s">
        <v>115</v>
      </c>
      <c r="G159" s="19"/>
      <c r="H159" s="7"/>
    </row>
    <row r="160" spans="2:8" s="1" customFormat="1">
      <c r="C160" s="20">
        <v>0.45</v>
      </c>
      <c r="D160" s="135">
        <v>0</v>
      </c>
      <c r="E160" s="1" t="s">
        <v>116</v>
      </c>
      <c r="G160" s="19"/>
      <c r="H160" s="7"/>
    </row>
    <row r="161" spans="2:8" s="1" customFormat="1">
      <c r="C161" s="20">
        <v>0.45</v>
      </c>
      <c r="D161" s="135">
        <v>0</v>
      </c>
      <c r="E161" s="1" t="s">
        <v>117</v>
      </c>
      <c r="G161" s="19"/>
      <c r="H161" s="7"/>
    </row>
    <row r="162" spans="2:8" s="1" customFormat="1">
      <c r="C162" s="20">
        <v>0.45</v>
      </c>
      <c r="D162" s="135">
        <v>0</v>
      </c>
      <c r="E162" s="1" t="s">
        <v>118</v>
      </c>
      <c r="G162" s="19"/>
      <c r="H162" s="7"/>
    </row>
    <row r="163" spans="2:8" s="1" customFormat="1">
      <c r="C163" s="22">
        <f>SUM(C157:C162)</f>
        <v>4.0000000000000009</v>
      </c>
      <c r="G163" s="19"/>
      <c r="H163" s="7"/>
    </row>
    <row r="165" spans="2:8" s="6" customFormat="1">
      <c r="B165" s="6" t="s">
        <v>119</v>
      </c>
      <c r="C165" s="6" t="s">
        <v>120</v>
      </c>
      <c r="G165" s="19"/>
      <c r="H165" s="31"/>
    </row>
    <row r="166" spans="2:8" s="1" customFormat="1">
      <c r="C166" s="2" t="s">
        <v>8</v>
      </c>
      <c r="G166" s="19"/>
      <c r="H166" s="7"/>
    </row>
    <row r="167" spans="2:8" s="1" customFormat="1">
      <c r="C167" s="20">
        <v>1.25</v>
      </c>
      <c r="D167" s="135">
        <v>0</v>
      </c>
      <c r="E167" s="1" t="s">
        <v>121</v>
      </c>
      <c r="G167" s="19"/>
      <c r="H167" s="7"/>
    </row>
    <row r="168" spans="2:8" s="1" customFormat="1">
      <c r="C168" s="20">
        <v>0.5</v>
      </c>
      <c r="D168" s="135">
        <v>0</v>
      </c>
      <c r="E168" s="1" t="s">
        <v>122</v>
      </c>
      <c r="G168" s="19"/>
      <c r="H168" s="7"/>
    </row>
    <row r="169" spans="2:8" s="1" customFormat="1">
      <c r="C169" s="20">
        <v>1.25</v>
      </c>
      <c r="D169" s="135">
        <v>0</v>
      </c>
      <c r="E169" s="1" t="s">
        <v>123</v>
      </c>
      <c r="G169" s="19"/>
      <c r="H169" s="7"/>
    </row>
    <row r="170" spans="2:8" s="1" customFormat="1">
      <c r="C170" s="22">
        <f>SUM(C167:C169)</f>
        <v>3</v>
      </c>
      <c r="G170" s="19"/>
      <c r="H170" s="7"/>
    </row>
    <row r="172" spans="2:8" s="6" customFormat="1">
      <c r="B172" s="6" t="s">
        <v>124</v>
      </c>
      <c r="C172" s="6" t="s">
        <v>125</v>
      </c>
      <c r="G172" s="19"/>
      <c r="H172" s="31"/>
    </row>
    <row r="173" spans="2:8" s="1" customFormat="1">
      <c r="C173" s="2" t="s">
        <v>8</v>
      </c>
      <c r="G173" s="19"/>
      <c r="H173" s="7"/>
    </row>
    <row r="174" spans="2:8" s="1" customFormat="1">
      <c r="C174" s="20">
        <v>1.25</v>
      </c>
      <c r="D174" s="136">
        <v>0</v>
      </c>
      <c r="E174" s="1" t="s">
        <v>126</v>
      </c>
      <c r="G174" s="19"/>
      <c r="H174" s="7"/>
    </row>
    <row r="175" spans="2:8" s="1" customFormat="1">
      <c r="C175" s="20">
        <v>1.25</v>
      </c>
      <c r="D175" s="135">
        <v>0</v>
      </c>
      <c r="E175" s="1" t="s">
        <v>127</v>
      </c>
      <c r="G175" s="19"/>
      <c r="H175" s="7"/>
    </row>
    <row r="176" spans="2:8" s="1" customFormat="1">
      <c r="C176" s="20">
        <v>1.5</v>
      </c>
      <c r="D176" s="135">
        <v>0</v>
      </c>
      <c r="E176" s="1" t="s">
        <v>128</v>
      </c>
      <c r="G176" s="19"/>
      <c r="H176" s="7"/>
    </row>
    <row r="177" spans="2:8" s="1" customFormat="1">
      <c r="C177" s="22">
        <f>SUM(C174:C176)</f>
        <v>4</v>
      </c>
      <c r="G177" s="19"/>
      <c r="H177" s="7"/>
    </row>
    <row r="179" spans="2:8" s="6" customFormat="1">
      <c r="B179" s="6" t="s">
        <v>129</v>
      </c>
      <c r="C179" s="6" t="s">
        <v>130</v>
      </c>
      <c r="G179" s="19"/>
      <c r="H179" s="31"/>
    </row>
    <row r="180" spans="2:8" s="6" customFormat="1">
      <c r="C180" s="35" t="s">
        <v>131</v>
      </c>
      <c r="G180" s="19"/>
      <c r="H180" s="31"/>
    </row>
    <row r="181" spans="2:8" s="1" customFormat="1">
      <c r="C181" s="2" t="s">
        <v>8</v>
      </c>
      <c r="G181" s="19"/>
      <c r="H181" s="7"/>
    </row>
    <row r="182" spans="2:8" s="1" customFormat="1">
      <c r="C182" s="20">
        <v>0.25</v>
      </c>
      <c r="D182" s="135">
        <v>0</v>
      </c>
      <c r="E182" s="1" t="s">
        <v>132</v>
      </c>
      <c r="G182" s="19"/>
      <c r="H182" s="7"/>
    </row>
    <row r="183" spans="2:8" s="1" customFormat="1">
      <c r="C183" s="20">
        <v>0.5</v>
      </c>
      <c r="D183" s="135">
        <v>0</v>
      </c>
      <c r="E183" s="1" t="s">
        <v>133</v>
      </c>
      <c r="G183" s="19"/>
      <c r="H183" s="7"/>
    </row>
    <row r="184" spans="2:8" s="1" customFormat="1">
      <c r="C184" s="20">
        <v>0.25</v>
      </c>
      <c r="D184" s="135">
        <v>0</v>
      </c>
      <c r="E184" s="1" t="s">
        <v>134</v>
      </c>
      <c r="G184" s="19"/>
      <c r="H184" s="7"/>
    </row>
    <row r="185" spans="2:8" s="1" customFormat="1">
      <c r="C185" s="22">
        <f>SUM(C182:C184)</f>
        <v>1</v>
      </c>
      <c r="G185" s="19"/>
      <c r="H185" s="7"/>
    </row>
    <row r="186" spans="2:8" s="1" customFormat="1">
      <c r="G186" s="19"/>
      <c r="H186" s="7"/>
    </row>
    <row r="187" spans="2:8" s="6" customFormat="1">
      <c r="B187" s="6" t="s">
        <v>135</v>
      </c>
      <c r="C187" s="6" t="s">
        <v>136</v>
      </c>
      <c r="G187" s="19"/>
      <c r="H187" s="31"/>
    </row>
    <row r="188" spans="2:8" s="1" customFormat="1">
      <c r="C188" s="2" t="s">
        <v>8</v>
      </c>
      <c r="G188" s="19"/>
      <c r="H188" s="7"/>
    </row>
    <row r="189" spans="2:8" s="1" customFormat="1">
      <c r="C189" s="2">
        <v>0.84</v>
      </c>
      <c r="D189" s="135">
        <v>0</v>
      </c>
      <c r="E189" s="1" t="s">
        <v>137</v>
      </c>
      <c r="G189" s="19"/>
      <c r="H189" s="7"/>
    </row>
    <row r="190" spans="2:8" s="1" customFormat="1">
      <c r="C190" s="2">
        <v>1.26</v>
      </c>
      <c r="D190" s="135">
        <v>0</v>
      </c>
      <c r="E190" s="1" t="s">
        <v>138</v>
      </c>
      <c r="G190" s="19"/>
      <c r="H190" s="7"/>
    </row>
    <row r="191" spans="2:8" s="1" customFormat="1">
      <c r="C191" s="2">
        <v>1.26</v>
      </c>
      <c r="D191" s="135">
        <v>0</v>
      </c>
      <c r="E191" s="1" t="s">
        <v>139</v>
      </c>
      <c r="G191" s="19"/>
      <c r="H191" s="7"/>
    </row>
    <row r="192" spans="2:8" s="1" customFormat="1">
      <c r="C192" s="2">
        <v>0.84</v>
      </c>
      <c r="D192" s="135">
        <v>0</v>
      </c>
      <c r="E192" s="1" t="s">
        <v>140</v>
      </c>
      <c r="G192" s="19"/>
      <c r="H192" s="7"/>
    </row>
    <row r="193" spans="2:8" s="1" customFormat="1">
      <c r="C193" s="20">
        <v>1.2</v>
      </c>
      <c r="D193" s="135">
        <v>0</v>
      </c>
      <c r="E193" s="1" t="s">
        <v>141</v>
      </c>
      <c r="G193" s="19"/>
      <c r="H193" s="7"/>
    </row>
    <row r="194" spans="2:8" s="1" customFormat="1">
      <c r="C194" s="20">
        <v>0.36</v>
      </c>
      <c r="D194" s="135">
        <v>0</v>
      </c>
      <c r="E194" s="1" t="s">
        <v>142</v>
      </c>
      <c r="G194" s="19"/>
      <c r="H194" s="7"/>
    </row>
    <row r="195" spans="2:8" s="1" customFormat="1">
      <c r="C195" s="20">
        <v>0.24</v>
      </c>
      <c r="D195" s="135">
        <v>0</v>
      </c>
      <c r="E195" s="1" t="s">
        <v>143</v>
      </c>
      <c r="G195" s="19"/>
      <c r="H195" s="7"/>
    </row>
    <row r="196" spans="2:8" s="1" customFormat="1">
      <c r="C196" s="22">
        <f>SUM(C189:C195)</f>
        <v>6.0000000000000009</v>
      </c>
      <c r="G196" s="19"/>
      <c r="H196" s="7"/>
    </row>
    <row r="198" spans="2:8" s="6" customFormat="1">
      <c r="B198" s="6" t="s">
        <v>144</v>
      </c>
      <c r="C198" s="6" t="s">
        <v>145</v>
      </c>
      <c r="G198" s="19"/>
      <c r="H198" s="31"/>
    </row>
    <row r="199" spans="2:8" s="1" customFormat="1">
      <c r="C199" s="2" t="s">
        <v>8</v>
      </c>
      <c r="G199" s="19"/>
      <c r="H199" s="7"/>
    </row>
    <row r="200" spans="2:8" s="1" customFormat="1">
      <c r="C200" s="20">
        <v>1</v>
      </c>
      <c r="D200" s="135">
        <v>0</v>
      </c>
      <c r="E200" s="1" t="s">
        <v>146</v>
      </c>
      <c r="G200" s="19"/>
      <c r="H200" s="7"/>
    </row>
    <row r="201" spans="2:8" s="1" customFormat="1">
      <c r="C201" s="20">
        <v>0.5</v>
      </c>
      <c r="D201" s="135">
        <v>0</v>
      </c>
      <c r="E201" s="1" t="s">
        <v>147</v>
      </c>
      <c r="G201" s="19"/>
      <c r="H201" s="7"/>
    </row>
    <row r="202" spans="2:8" s="1" customFormat="1">
      <c r="C202" s="22">
        <f>SUM(C200:C201)</f>
        <v>1.5</v>
      </c>
      <c r="G202" s="19"/>
      <c r="H202" s="7"/>
    </row>
    <row r="204" spans="2:8" s="6" customFormat="1">
      <c r="B204" s="6" t="s">
        <v>148</v>
      </c>
      <c r="C204" s="6" t="s">
        <v>149</v>
      </c>
      <c r="G204" s="19"/>
      <c r="H204" s="31"/>
    </row>
    <row r="205" spans="2:8" s="1" customFormat="1">
      <c r="C205" s="2" t="s">
        <v>8</v>
      </c>
      <c r="G205" s="19"/>
      <c r="H205" s="7"/>
    </row>
    <row r="206" spans="2:8" s="1" customFormat="1">
      <c r="C206" s="17">
        <v>1.5</v>
      </c>
      <c r="D206" s="135">
        <v>0</v>
      </c>
      <c r="E206" s="1" t="s">
        <v>150</v>
      </c>
      <c r="G206" s="19"/>
      <c r="H206" s="7"/>
    </row>
    <row r="209" spans="1:11" ht="21">
      <c r="A209" s="85" t="s">
        <v>151</v>
      </c>
      <c r="B209" s="8"/>
      <c r="C209" s="8"/>
      <c r="D209" s="74"/>
      <c r="E209" s="74"/>
      <c r="F209" s="74"/>
      <c r="G209" s="75"/>
      <c r="H209" s="74"/>
      <c r="I209" s="76"/>
      <c r="J209" s="74"/>
      <c r="K209" s="74"/>
    </row>
    <row r="210" spans="1:11" ht="18.75">
      <c r="A210" s="86" t="s">
        <v>152</v>
      </c>
      <c r="B210" s="8"/>
      <c r="C210" s="8"/>
      <c r="D210" s="74"/>
      <c r="E210" s="74"/>
      <c r="F210" s="74"/>
      <c r="G210" s="75"/>
      <c r="H210" s="74"/>
      <c r="I210" s="76"/>
      <c r="J210" s="74"/>
      <c r="K210" s="74"/>
    </row>
    <row r="211" spans="1:11">
      <c r="A211" s="8"/>
      <c r="B211" s="8"/>
      <c r="C211" s="8"/>
      <c r="D211" s="74"/>
      <c r="E211" s="74"/>
      <c r="F211" s="74"/>
      <c r="G211" s="75"/>
      <c r="H211" s="74"/>
      <c r="I211" s="76"/>
      <c r="J211" s="74"/>
      <c r="K211" s="74"/>
    </row>
    <row r="212" spans="1:11">
      <c r="A212" s="8"/>
      <c r="B212" s="8"/>
      <c r="C212" s="8"/>
      <c r="D212" s="74"/>
      <c r="E212" s="74"/>
      <c r="F212" s="74"/>
      <c r="G212" s="75"/>
      <c r="H212" s="74"/>
      <c r="I212" s="76"/>
      <c r="J212" s="74"/>
      <c r="K212" s="74"/>
    </row>
    <row r="213" spans="1:11">
      <c r="A213" s="8"/>
      <c r="B213" s="8"/>
      <c r="C213" s="8"/>
      <c r="D213" s="74"/>
      <c r="E213" s="74"/>
      <c r="F213" s="74"/>
      <c r="G213" s="75"/>
      <c r="H213" s="74"/>
      <c r="I213" s="76"/>
      <c r="J213" s="74"/>
      <c r="K213" s="74"/>
    </row>
    <row r="214" spans="1:11">
      <c r="A214" s="8"/>
      <c r="B214" s="8"/>
      <c r="C214" s="8"/>
      <c r="D214" s="74"/>
      <c r="E214" s="74"/>
      <c r="F214" s="74"/>
      <c r="G214" s="75"/>
      <c r="H214" s="74"/>
      <c r="I214" s="76"/>
      <c r="J214" s="74"/>
      <c r="K214" s="74"/>
    </row>
    <row r="215" spans="1:11">
      <c r="A215" s="8"/>
      <c r="B215" s="8"/>
      <c r="C215" s="8"/>
      <c r="D215" s="74"/>
      <c r="E215" s="74"/>
      <c r="F215" s="74"/>
      <c r="G215" s="75"/>
      <c r="H215" s="74"/>
      <c r="I215" s="76"/>
      <c r="J215" s="74"/>
      <c r="K215" s="74"/>
    </row>
    <row r="216" spans="1:11">
      <c r="A216" s="8"/>
      <c r="B216" s="8"/>
      <c r="C216" s="8"/>
      <c r="D216" s="74"/>
      <c r="E216" s="74"/>
      <c r="F216" s="74"/>
      <c r="G216" s="75"/>
      <c r="H216" s="74"/>
      <c r="I216" s="76"/>
      <c r="J216" s="74"/>
      <c r="K216" s="74"/>
    </row>
    <row r="217" spans="1:11">
      <c r="A217" s="8"/>
      <c r="B217" s="8"/>
      <c r="C217" s="8"/>
      <c r="D217" s="74"/>
      <c r="E217" s="74"/>
      <c r="F217" s="74"/>
      <c r="G217" s="75"/>
      <c r="H217" s="74"/>
      <c r="I217" s="76"/>
      <c r="J217" s="74"/>
      <c r="K217" s="74"/>
    </row>
  </sheetData>
  <sheetProtection algorithmName="SHA-512" hashValue="IuAfL5zrvqtUXuO39SKy6ElkYBa/GaTaq43ocrNWZZGDQjv4J21BMYgZlX0w9GALmmIf6qflbUvfFGvAuPDxjw==" saltValue="G0pH4aMexCDPNjre4vfBOQ==" spinCount="100000" sheet="1" objects="1" scenarios="1"/>
  <customSheetViews>
    <customSheetView guid="{A82149D2-359B-4549-8002-3702541987C8}" fitToPage="1">
      <selection activeCell="G12" sqref="G12"/>
      <pageMargins left="0.7" right="0.7" top="0.75" bottom="0.75" header="0.3" footer="0.3"/>
      <printOptions horizontalCentered="1"/>
      <pageSetup paperSize="9" scale="74" orientation="portrait" horizontalDpi="4294967292" verticalDpi="4294967292"/>
    </customSheetView>
  </customSheetViews>
  <mergeCells count="3">
    <mergeCell ref="C6:K6"/>
    <mergeCell ref="C7:K7"/>
    <mergeCell ref="C8:K8"/>
  </mergeCells>
  <phoneticPr fontId="9" type="noConversion"/>
  <printOptions horizontalCentered="1"/>
  <pageMargins left="0.75000000000000011" right="0.75000000000000011" top="1" bottom="0.80314960629921262" header="0.5" footer="0.5"/>
  <pageSetup paperSize="9" scale="55" fitToHeight="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workbookViewId="0">
      <selection activeCell="D9" sqref="D9"/>
    </sheetView>
  </sheetViews>
  <sheetFormatPr baseColWidth="10" defaultColWidth="10.75" defaultRowHeight="15.75"/>
  <cols>
    <col min="1" max="1" width="18.25" style="1" customWidth="1"/>
    <col min="2" max="2" width="13.25" style="1" customWidth="1"/>
    <col min="3" max="3" width="14.5" style="1" customWidth="1"/>
    <col min="4" max="4" width="14.25" style="1" customWidth="1"/>
    <col min="5" max="5" width="12.75" style="1" customWidth="1"/>
    <col min="6" max="6" width="14.25" style="1" customWidth="1"/>
    <col min="7" max="7" width="13" style="1" bestFit="1" customWidth="1"/>
    <col min="8" max="8" width="13.25" style="1" customWidth="1"/>
    <col min="9" max="9" width="15.75" style="1" customWidth="1"/>
    <col min="10" max="10" width="11" style="1" bestFit="1" customWidth="1"/>
    <col min="11" max="11" width="12.25" style="1" bestFit="1" customWidth="1"/>
    <col min="12" max="16384" width="10.75" style="1"/>
  </cols>
  <sheetData>
    <row r="1" spans="1:11">
      <c r="G1" s="2"/>
      <c r="H1" s="7"/>
      <c r="I1" s="11"/>
    </row>
    <row r="2" spans="1:11">
      <c r="G2" s="2"/>
      <c r="H2" s="7"/>
      <c r="I2" s="11"/>
    </row>
    <row r="3" spans="1:11">
      <c r="G3" s="2"/>
      <c r="H3" s="7"/>
      <c r="I3" s="11"/>
    </row>
    <row r="4" spans="1:11">
      <c r="G4" s="2"/>
      <c r="H4" s="7"/>
      <c r="I4" s="11"/>
    </row>
    <row r="5" spans="1:11">
      <c r="G5" s="2"/>
      <c r="J5" s="80"/>
      <c r="K5" s="81" t="s">
        <v>20</v>
      </c>
    </row>
    <row r="6" spans="1:11">
      <c r="A6" s="79" t="s">
        <v>0</v>
      </c>
      <c r="B6" s="93">
        <f>'Criteris adjudicació Lot 1'!C6</f>
        <v>0</v>
      </c>
      <c r="C6" s="93"/>
      <c r="D6" s="93"/>
      <c r="E6" s="93"/>
      <c r="F6" s="93"/>
      <c r="G6" s="93"/>
      <c r="H6" s="93"/>
      <c r="I6" s="93"/>
      <c r="J6" s="93"/>
      <c r="K6" s="93"/>
    </row>
    <row r="7" spans="1:11">
      <c r="A7" s="79" t="s">
        <v>7</v>
      </c>
      <c r="B7" s="93">
        <f>'Criteris adjudicació Lot 1'!C7</f>
        <v>0</v>
      </c>
      <c r="C7" s="93"/>
      <c r="D7" s="93"/>
      <c r="E7" s="93"/>
      <c r="F7" s="93"/>
      <c r="G7" s="93"/>
      <c r="H7" s="93"/>
      <c r="I7" s="93"/>
      <c r="J7" s="93"/>
      <c r="K7" s="93"/>
    </row>
    <row r="8" spans="1:11">
      <c r="A8" s="79" t="s">
        <v>1</v>
      </c>
      <c r="B8" s="94">
        <f>'Criteris adjudicació Lot 1'!C8</f>
        <v>0</v>
      </c>
      <c r="C8" s="94"/>
      <c r="D8" s="94"/>
      <c r="E8" s="94"/>
      <c r="F8" s="94"/>
      <c r="G8" s="94"/>
      <c r="H8" s="94"/>
      <c r="I8" s="94"/>
      <c r="J8" s="94"/>
      <c r="K8" s="94"/>
    </row>
    <row r="9" spans="1:11">
      <c r="G9" s="2"/>
      <c r="H9" s="7"/>
      <c r="I9" s="11"/>
    </row>
    <row r="10" spans="1:11">
      <c r="F10" s="48">
        <v>17</v>
      </c>
    </row>
    <row r="11" spans="1:11" s="36" customFormat="1" ht="23.25">
      <c r="A11" s="36" t="s">
        <v>193</v>
      </c>
      <c r="F11" s="48">
        <v>19</v>
      </c>
      <c r="G11" s="51">
        <v>0.21</v>
      </c>
    </row>
    <row r="12" spans="1:11" s="61" customFormat="1" ht="31.5">
      <c r="A12" s="58" t="s">
        <v>2</v>
      </c>
      <c r="B12" s="58" t="s">
        <v>186</v>
      </c>
      <c r="C12" s="58" t="s">
        <v>246</v>
      </c>
      <c r="D12" s="58" t="s">
        <v>245</v>
      </c>
      <c r="E12" s="58" t="s">
        <v>203</v>
      </c>
      <c r="F12" s="59" t="s">
        <v>6</v>
      </c>
      <c r="G12" s="59" t="s">
        <v>3</v>
      </c>
      <c r="H12" s="58" t="s">
        <v>204</v>
      </c>
      <c r="I12" s="60"/>
    </row>
    <row r="13" spans="1:11">
      <c r="A13" s="52" t="s">
        <v>4</v>
      </c>
      <c r="B13" s="37">
        <v>7680</v>
      </c>
      <c r="C13" s="41">
        <f>B13/$B$19</f>
        <v>0.6847360912981455</v>
      </c>
      <c r="D13" s="44">
        <f>$B$17*C13</f>
        <v>1314.6932952924394</v>
      </c>
      <c r="E13" s="44">
        <f>D13+B13</f>
        <v>8994.6932952924399</v>
      </c>
      <c r="F13" s="137">
        <v>0</v>
      </c>
      <c r="G13" s="45">
        <f>F13*$G$11</f>
        <v>0</v>
      </c>
      <c r="H13" s="45">
        <f>G13+F13</f>
        <v>0</v>
      </c>
      <c r="I13" s="50"/>
    </row>
    <row r="14" spans="1:11">
      <c r="A14" s="53" t="s">
        <v>5</v>
      </c>
      <c r="B14" s="38">
        <v>2080</v>
      </c>
      <c r="C14" s="42">
        <f t="shared" ref="C14:C16" si="0">B14/$B$19</f>
        <v>0.18544935805991442</v>
      </c>
      <c r="D14" s="38">
        <f t="shared" ref="D14:D16" si="1">$B$17*C14</f>
        <v>356.06276747503568</v>
      </c>
      <c r="E14" s="38">
        <f t="shared" ref="E14:E16" si="2">D14+B14</f>
        <v>2436.0627674750358</v>
      </c>
      <c r="F14" s="138">
        <v>0</v>
      </c>
      <c r="G14" s="46">
        <f t="shared" ref="G14:G16" si="3">F14*$G$11</f>
        <v>0</v>
      </c>
      <c r="H14" s="46">
        <f t="shared" ref="H14:H16" si="4">G14+F14</f>
        <v>0</v>
      </c>
      <c r="I14" s="50"/>
    </row>
    <row r="15" spans="1:11">
      <c r="A15" s="53" t="s">
        <v>249</v>
      </c>
      <c r="B15" s="38">
        <v>832</v>
      </c>
      <c r="C15" s="42">
        <f t="shared" si="0"/>
        <v>7.4179743223965769E-2</v>
      </c>
      <c r="D15" s="38">
        <f t="shared" si="1"/>
        <v>142.42510699001429</v>
      </c>
      <c r="E15" s="38">
        <f t="shared" si="2"/>
        <v>974.42510699001423</v>
      </c>
      <c r="F15" s="138">
        <v>0</v>
      </c>
      <c r="G15" s="46">
        <f t="shared" si="3"/>
        <v>0</v>
      </c>
      <c r="H15" s="46">
        <f t="shared" si="4"/>
        <v>0</v>
      </c>
      <c r="I15" s="50"/>
    </row>
    <row r="16" spans="1:11">
      <c r="A16" s="53" t="s">
        <v>189</v>
      </c>
      <c r="B16" s="38">
        <v>624</v>
      </c>
      <c r="C16" s="42">
        <f t="shared" si="0"/>
        <v>5.5634807417974323E-2</v>
      </c>
      <c r="D16" s="38">
        <f t="shared" si="1"/>
        <v>106.8188302425107</v>
      </c>
      <c r="E16" s="38">
        <f t="shared" si="2"/>
        <v>730.81883024251067</v>
      </c>
      <c r="F16" s="138">
        <v>0</v>
      </c>
      <c r="G16" s="46">
        <f t="shared" si="3"/>
        <v>0</v>
      </c>
      <c r="H16" s="46">
        <f t="shared" si="4"/>
        <v>0</v>
      </c>
      <c r="I16" s="50"/>
    </row>
    <row r="17" spans="1:11" ht="16.5" thickBot="1">
      <c r="A17" s="3" t="s">
        <v>190</v>
      </c>
      <c r="B17" s="39">
        <v>1920</v>
      </c>
      <c r="C17" s="3"/>
      <c r="D17" s="3"/>
      <c r="E17" s="3"/>
      <c r="F17" s="139"/>
      <c r="G17" s="47"/>
      <c r="H17" s="47"/>
      <c r="I17" s="49"/>
    </row>
    <row r="18" spans="1:11" s="6" customFormat="1" ht="16.5" thickBot="1">
      <c r="A18" s="105" t="s">
        <v>191</v>
      </c>
      <c r="B18" s="106">
        <f t="shared" ref="B18:H18" si="5">SUM(B13:B17)</f>
        <v>13136</v>
      </c>
      <c r="C18" s="107">
        <f t="shared" si="5"/>
        <v>1</v>
      </c>
      <c r="D18" s="106">
        <f t="shared" si="5"/>
        <v>1920.0000000000002</v>
      </c>
      <c r="E18" s="108">
        <f t="shared" si="5"/>
        <v>13136.000000000002</v>
      </c>
      <c r="F18" s="109">
        <f t="shared" si="5"/>
        <v>0</v>
      </c>
      <c r="G18" s="110">
        <f t="shared" si="5"/>
        <v>0</v>
      </c>
      <c r="H18" s="111">
        <f t="shared" si="5"/>
        <v>0</v>
      </c>
    </row>
    <row r="19" spans="1:11">
      <c r="A19" s="1" t="s">
        <v>192</v>
      </c>
      <c r="B19" s="43">
        <f>SUM(B13:B16)</f>
        <v>11216</v>
      </c>
      <c r="E19" s="40" t="s">
        <v>187</v>
      </c>
      <c r="F19" s="112">
        <f>F18/E18</f>
        <v>0</v>
      </c>
    </row>
    <row r="21" spans="1:11" s="36" customFormat="1" ht="23.25">
      <c r="A21" s="36" t="s">
        <v>194</v>
      </c>
      <c r="F21" s="48"/>
      <c r="G21" s="51">
        <v>0.21</v>
      </c>
      <c r="J21" s="57">
        <v>0.21</v>
      </c>
    </row>
    <row r="22" spans="1:11" s="63" customFormat="1" ht="31.5">
      <c r="A22" s="62" t="s">
        <v>2</v>
      </c>
      <c r="B22" s="54" t="s">
        <v>195</v>
      </c>
      <c r="C22" s="54" t="s">
        <v>196</v>
      </c>
      <c r="D22" s="54" t="s">
        <v>197</v>
      </c>
      <c r="E22" s="54" t="s">
        <v>198</v>
      </c>
      <c r="F22" s="54" t="s">
        <v>199</v>
      </c>
      <c r="G22" s="54" t="s">
        <v>200</v>
      </c>
      <c r="H22" s="54" t="s">
        <v>201</v>
      </c>
      <c r="I22" s="62" t="s">
        <v>226</v>
      </c>
      <c r="J22" s="54" t="s">
        <v>3</v>
      </c>
      <c r="K22" s="62" t="s">
        <v>202</v>
      </c>
    </row>
    <row r="23" spans="1:11">
      <c r="A23" s="52" t="s">
        <v>4</v>
      </c>
      <c r="B23" s="137">
        <v>0</v>
      </c>
      <c r="C23" s="137">
        <v>0</v>
      </c>
      <c r="D23" s="137">
        <v>0</v>
      </c>
      <c r="E23" s="137">
        <v>0</v>
      </c>
      <c r="F23" s="137">
        <v>0</v>
      </c>
      <c r="G23" s="137">
        <v>0</v>
      </c>
      <c r="H23" s="137">
        <v>0</v>
      </c>
      <c r="I23" s="45">
        <f>SUM(B23:H23)</f>
        <v>0</v>
      </c>
      <c r="J23" s="45">
        <f>I23*$J$21</f>
        <v>0</v>
      </c>
      <c r="K23" s="45">
        <f>J23+I23</f>
        <v>0</v>
      </c>
    </row>
    <row r="24" spans="1:11">
      <c r="A24" s="53" t="s">
        <v>5</v>
      </c>
      <c r="B24" s="138">
        <v>0</v>
      </c>
      <c r="C24" s="138">
        <v>0</v>
      </c>
      <c r="D24" s="138">
        <v>0</v>
      </c>
      <c r="E24" s="138">
        <v>0</v>
      </c>
      <c r="F24" s="138">
        <v>0</v>
      </c>
      <c r="G24" s="138">
        <v>0</v>
      </c>
      <c r="H24" s="138">
        <v>0</v>
      </c>
      <c r="I24" s="46">
        <f t="shared" ref="I24:I26" si="6">SUM(B24:H24)</f>
        <v>0</v>
      </c>
      <c r="J24" s="46">
        <f t="shared" ref="J24:J26" si="7">I24*$J$21</f>
        <v>0</v>
      </c>
      <c r="K24" s="46">
        <f>J24+I24</f>
        <v>0</v>
      </c>
    </row>
    <row r="25" spans="1:11">
      <c r="A25" s="53" t="s">
        <v>249</v>
      </c>
      <c r="B25" s="46">
        <v>0</v>
      </c>
      <c r="C25" s="138">
        <v>0</v>
      </c>
      <c r="D25" s="46">
        <v>0</v>
      </c>
      <c r="E25" s="138">
        <v>0</v>
      </c>
      <c r="F25" s="138">
        <v>0</v>
      </c>
      <c r="G25" s="138">
        <v>0</v>
      </c>
      <c r="H25" s="138">
        <v>0</v>
      </c>
      <c r="I25" s="46">
        <f t="shared" si="6"/>
        <v>0</v>
      </c>
      <c r="J25" s="46">
        <f t="shared" si="7"/>
        <v>0</v>
      </c>
      <c r="K25" s="46">
        <f>J25+I25</f>
        <v>0</v>
      </c>
    </row>
    <row r="26" spans="1:11" ht="16.5" thickBot="1">
      <c r="A26" s="53" t="s">
        <v>189</v>
      </c>
      <c r="B26" s="46">
        <v>0</v>
      </c>
      <c r="C26" s="138">
        <v>0</v>
      </c>
      <c r="D26" s="46">
        <v>0</v>
      </c>
      <c r="E26" s="138">
        <v>0</v>
      </c>
      <c r="F26" s="46">
        <v>0</v>
      </c>
      <c r="G26" s="46">
        <v>0</v>
      </c>
      <c r="H26" s="138">
        <v>0</v>
      </c>
      <c r="I26" s="55">
        <f t="shared" si="6"/>
        <v>0</v>
      </c>
      <c r="J26" s="46">
        <f t="shared" si="7"/>
        <v>0</v>
      </c>
      <c r="K26" s="46">
        <f>J26+I26</f>
        <v>0</v>
      </c>
    </row>
    <row r="27" spans="1:11" s="6" customFormat="1" ht="16.5" thickBot="1">
      <c r="A27" s="105" t="s">
        <v>191</v>
      </c>
      <c r="B27" s="111">
        <f t="shared" ref="B27:H27" si="8">SUM(B23:B26)</f>
        <v>0</v>
      </c>
      <c r="C27" s="111">
        <f t="shared" si="8"/>
        <v>0</v>
      </c>
      <c r="D27" s="111">
        <f t="shared" si="8"/>
        <v>0</v>
      </c>
      <c r="E27" s="111">
        <f t="shared" si="8"/>
        <v>0</v>
      </c>
      <c r="F27" s="111">
        <f t="shared" si="8"/>
        <v>0</v>
      </c>
      <c r="G27" s="111">
        <f t="shared" si="8"/>
        <v>0</v>
      </c>
      <c r="H27" s="113">
        <f t="shared" si="8"/>
        <v>0</v>
      </c>
      <c r="I27" s="109">
        <f>SUM(I23:I26)</f>
        <v>0</v>
      </c>
      <c r="J27" s="110">
        <f>SUM(J23:J26)</f>
        <v>0</v>
      </c>
      <c r="K27" s="111">
        <f>SUM(K23:K26)</f>
        <v>0</v>
      </c>
    </row>
    <row r="28" spans="1:11">
      <c r="A28" s="65" t="s">
        <v>205</v>
      </c>
      <c r="B28" s="64" t="s">
        <v>206</v>
      </c>
      <c r="C28" s="64" t="s">
        <v>207</v>
      </c>
      <c r="D28" s="64"/>
      <c r="E28" s="64"/>
      <c r="F28" s="64"/>
      <c r="G28" s="64" t="s">
        <v>214</v>
      </c>
      <c r="H28" s="64" t="s">
        <v>215</v>
      </c>
      <c r="I28" s="64"/>
      <c r="J28" s="64"/>
      <c r="K28" s="64"/>
    </row>
    <row r="29" spans="1:11">
      <c r="A29" s="64"/>
      <c r="B29" s="64" t="s">
        <v>208</v>
      </c>
      <c r="C29" s="64" t="s">
        <v>209</v>
      </c>
      <c r="D29" s="64"/>
      <c r="E29" s="64"/>
      <c r="F29" s="64"/>
      <c r="G29" s="64" t="s">
        <v>216</v>
      </c>
      <c r="H29" s="64" t="s">
        <v>217</v>
      </c>
      <c r="I29" s="64"/>
      <c r="J29" s="64"/>
      <c r="K29" s="64"/>
    </row>
    <row r="30" spans="1:11">
      <c r="A30" s="64"/>
      <c r="B30" s="64" t="s">
        <v>210</v>
      </c>
      <c r="C30" s="64" t="s">
        <v>211</v>
      </c>
      <c r="D30" s="64"/>
      <c r="E30" s="64"/>
      <c r="F30" s="64"/>
      <c r="G30" s="64" t="s">
        <v>218</v>
      </c>
      <c r="H30" s="64" t="s">
        <v>219</v>
      </c>
      <c r="I30" s="64"/>
      <c r="J30" s="64"/>
      <c r="K30" s="64"/>
    </row>
    <row r="31" spans="1:11">
      <c r="A31" s="64"/>
      <c r="B31" s="64" t="s">
        <v>212</v>
      </c>
      <c r="C31" s="64" t="s">
        <v>213</v>
      </c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0" s="36" customFormat="1" ht="23.25">
      <c r="A33" s="36" t="s">
        <v>222</v>
      </c>
      <c r="E33" s="67">
        <v>3</v>
      </c>
      <c r="F33" s="68">
        <v>0.21</v>
      </c>
      <c r="G33" s="51">
        <v>0.21</v>
      </c>
      <c r="I33" s="67">
        <v>12</v>
      </c>
      <c r="J33" s="57">
        <v>0.21</v>
      </c>
    </row>
    <row r="34" spans="1:10" s="61" customFormat="1" ht="31.15" customHeight="1">
      <c r="A34" s="58" t="s">
        <v>2</v>
      </c>
      <c r="B34" s="58" t="s">
        <v>223</v>
      </c>
      <c r="C34" s="58" t="s">
        <v>224</v>
      </c>
      <c r="D34" s="58" t="s">
        <v>247</v>
      </c>
      <c r="E34" s="66" t="s">
        <v>229</v>
      </c>
      <c r="F34" s="59" t="s">
        <v>3</v>
      </c>
      <c r="G34" s="58" t="s">
        <v>225</v>
      </c>
      <c r="H34" s="60"/>
      <c r="I34" s="58" t="s">
        <v>227</v>
      </c>
    </row>
    <row r="35" spans="1:10">
      <c r="A35" s="52" t="s">
        <v>4</v>
      </c>
      <c r="B35" s="37">
        <f>F13</f>
        <v>0</v>
      </c>
      <c r="C35" s="45">
        <f>I23</f>
        <v>0</v>
      </c>
      <c r="D35" s="45">
        <f>C35+B35</f>
        <v>0</v>
      </c>
      <c r="E35" s="45">
        <f>D35*E33</f>
        <v>0</v>
      </c>
      <c r="F35" s="45">
        <f>E35*F33</f>
        <v>0</v>
      </c>
      <c r="G35" s="45">
        <f>F35+E35</f>
        <v>0</v>
      </c>
      <c r="H35" s="50"/>
      <c r="I35" s="45">
        <f>D35/I33</f>
        <v>0</v>
      </c>
    </row>
    <row r="36" spans="1:10">
      <c r="A36" s="53" t="s">
        <v>5</v>
      </c>
      <c r="B36" s="38">
        <f>F14</f>
        <v>0</v>
      </c>
      <c r="C36" s="46">
        <f>I24</f>
        <v>0</v>
      </c>
      <c r="D36" s="46">
        <f>C36+B36</f>
        <v>0</v>
      </c>
      <c r="E36" s="46">
        <f>D36*E33</f>
        <v>0</v>
      </c>
      <c r="F36" s="46">
        <f>E36*F33</f>
        <v>0</v>
      </c>
      <c r="G36" s="46">
        <f>F36+E36</f>
        <v>0</v>
      </c>
      <c r="H36" s="50"/>
      <c r="I36" s="46">
        <f>D36/I33</f>
        <v>0</v>
      </c>
    </row>
    <row r="37" spans="1:10">
      <c r="A37" s="53" t="s">
        <v>249</v>
      </c>
      <c r="B37" s="38">
        <f>F15</f>
        <v>0</v>
      </c>
      <c r="C37" s="46">
        <f>I25</f>
        <v>0</v>
      </c>
      <c r="D37" s="46">
        <f>C37+B37</f>
        <v>0</v>
      </c>
      <c r="E37" s="46">
        <f>D37*E33</f>
        <v>0</v>
      </c>
      <c r="F37" s="46">
        <f>E37*F33</f>
        <v>0</v>
      </c>
      <c r="G37" s="46">
        <f>F37+E37</f>
        <v>0</v>
      </c>
      <c r="H37" s="50"/>
      <c r="I37" s="46">
        <f>D37/I33</f>
        <v>0</v>
      </c>
    </row>
    <row r="38" spans="1:10" ht="16.5" thickBot="1">
      <c r="A38" s="53" t="s">
        <v>189</v>
      </c>
      <c r="B38" s="38">
        <f>F16</f>
        <v>0</v>
      </c>
      <c r="C38" s="46">
        <f>I26</f>
        <v>0</v>
      </c>
      <c r="D38" s="46">
        <f>C38+B38</f>
        <v>0</v>
      </c>
      <c r="E38" s="55">
        <f>D38*E33</f>
        <v>0</v>
      </c>
      <c r="F38" s="46">
        <f>E38*F33</f>
        <v>0</v>
      </c>
      <c r="G38" s="46">
        <f>F38+E38</f>
        <v>0</v>
      </c>
      <c r="H38" s="50"/>
      <c r="I38" s="46">
        <f>D38/I33</f>
        <v>0</v>
      </c>
    </row>
    <row r="39" spans="1:10" s="6" customFormat="1" ht="16.5" thickBot="1">
      <c r="A39" s="105" t="s">
        <v>191</v>
      </c>
      <c r="B39" s="106">
        <f t="shared" ref="B39:G39" si="9">SUM(B35:B38)</f>
        <v>0</v>
      </c>
      <c r="C39" s="111">
        <f t="shared" si="9"/>
        <v>0</v>
      </c>
      <c r="D39" s="113">
        <f t="shared" si="9"/>
        <v>0</v>
      </c>
      <c r="E39" s="109">
        <f t="shared" si="9"/>
        <v>0</v>
      </c>
      <c r="F39" s="110">
        <f t="shared" si="9"/>
        <v>0</v>
      </c>
      <c r="G39" s="111">
        <f t="shared" si="9"/>
        <v>0</v>
      </c>
      <c r="I39" s="111">
        <f>SUM(I35:I38)</f>
        <v>0</v>
      </c>
    </row>
    <row r="41" spans="1:10" s="36" customFormat="1" ht="23.25">
      <c r="A41" s="36" t="s">
        <v>228</v>
      </c>
      <c r="E41" s="69">
        <v>0.21</v>
      </c>
      <c r="F41" s="68">
        <v>0.21</v>
      </c>
      <c r="G41" s="51">
        <v>0.21</v>
      </c>
      <c r="I41" s="67">
        <v>12</v>
      </c>
      <c r="J41" s="57">
        <v>0.21</v>
      </c>
    </row>
    <row r="42" spans="1:10" s="61" customFormat="1" ht="31.15" customHeight="1">
      <c r="A42" s="58" t="s">
        <v>2</v>
      </c>
      <c r="B42" s="58" t="str">
        <f>E34</f>
        <v>€/contracte      x centre</v>
      </c>
      <c r="C42" s="58" t="s">
        <v>230</v>
      </c>
      <c r="D42" s="58" t="s">
        <v>231</v>
      </c>
      <c r="E42" s="59" t="s">
        <v>3</v>
      </c>
      <c r="F42" s="58" t="s">
        <v>232</v>
      </c>
      <c r="G42" s="60"/>
    </row>
    <row r="43" spans="1:10">
      <c r="A43" s="52" t="s">
        <v>4</v>
      </c>
      <c r="B43" s="37">
        <f>E35</f>
        <v>0</v>
      </c>
      <c r="C43" s="45">
        <f>B43</f>
        <v>0</v>
      </c>
      <c r="D43" s="45">
        <f>C43+B43</f>
        <v>0</v>
      </c>
      <c r="E43" s="45">
        <f>D43*E41</f>
        <v>0</v>
      </c>
      <c r="F43" s="45">
        <f>E43+D43</f>
        <v>0</v>
      </c>
      <c r="G43" s="50"/>
    </row>
    <row r="44" spans="1:10">
      <c r="A44" s="53" t="s">
        <v>5</v>
      </c>
      <c r="B44" s="38">
        <f>E36</f>
        <v>0</v>
      </c>
      <c r="C44" s="46">
        <f>B44</f>
        <v>0</v>
      </c>
      <c r="D44" s="46">
        <f>C44+B44</f>
        <v>0</v>
      </c>
      <c r="E44" s="46">
        <f>D44*E41</f>
        <v>0</v>
      </c>
      <c r="F44" s="46">
        <f>E44+D44</f>
        <v>0</v>
      </c>
      <c r="G44" s="50"/>
    </row>
    <row r="45" spans="1:10">
      <c r="A45" s="53" t="s">
        <v>249</v>
      </c>
      <c r="B45" s="38">
        <f>E37</f>
        <v>0</v>
      </c>
      <c r="C45" s="46">
        <f>B45</f>
        <v>0</v>
      </c>
      <c r="D45" s="46">
        <f>C45+B45</f>
        <v>0</v>
      </c>
      <c r="E45" s="46">
        <f>D45*E41</f>
        <v>0</v>
      </c>
      <c r="F45" s="46">
        <f>E45+D45</f>
        <v>0</v>
      </c>
      <c r="G45" s="50"/>
    </row>
    <row r="46" spans="1:10" ht="16.5" thickBot="1">
      <c r="A46" s="53" t="s">
        <v>189</v>
      </c>
      <c r="B46" s="38">
        <f>E38</f>
        <v>0</v>
      </c>
      <c r="C46" s="46">
        <f>B46</f>
        <v>0</v>
      </c>
      <c r="D46" s="55">
        <f>C46+B46</f>
        <v>0</v>
      </c>
      <c r="E46" s="46">
        <f>D46*E41</f>
        <v>0</v>
      </c>
      <c r="F46" s="46">
        <f>E46+D46</f>
        <v>0</v>
      </c>
      <c r="G46" s="50"/>
    </row>
    <row r="47" spans="1:10" s="6" customFormat="1" ht="16.5" thickBot="1">
      <c r="A47" s="105" t="s">
        <v>191</v>
      </c>
      <c r="B47" s="106">
        <f>SUM(B43:B46)</f>
        <v>0</v>
      </c>
      <c r="C47" s="113">
        <f>SUM(C43:C46)</f>
        <v>0</v>
      </c>
      <c r="D47" s="109">
        <f>SUM(D43:D46)</f>
        <v>0</v>
      </c>
      <c r="E47" s="110">
        <f>SUM(E43:E46)</f>
        <v>0</v>
      </c>
      <c r="F47" s="111">
        <f>SUM(F43:F46)</f>
        <v>0</v>
      </c>
    </row>
    <row r="52" spans="1:9" ht="21">
      <c r="A52" s="85" t="s">
        <v>151</v>
      </c>
      <c r="B52" s="74"/>
      <c r="C52" s="74"/>
      <c r="D52" s="74"/>
      <c r="E52" s="75"/>
      <c r="F52" s="74"/>
      <c r="G52" s="76"/>
      <c r="H52" s="74"/>
      <c r="I52" s="74"/>
    </row>
    <row r="53" spans="1:9" ht="18.75">
      <c r="A53" s="86" t="s">
        <v>152</v>
      </c>
      <c r="B53" s="74"/>
      <c r="C53" s="74"/>
      <c r="D53" s="74"/>
      <c r="E53" s="75"/>
      <c r="F53" s="74"/>
      <c r="G53" s="76"/>
      <c r="H53" s="74"/>
      <c r="I53" s="74"/>
    </row>
    <row r="54" spans="1:9">
      <c r="A54" s="8"/>
      <c r="B54" s="74"/>
      <c r="C54" s="74"/>
      <c r="D54" s="74"/>
      <c r="E54" s="75"/>
      <c r="F54" s="74"/>
      <c r="G54" s="76"/>
      <c r="H54" s="74"/>
      <c r="I54" s="74"/>
    </row>
    <row r="55" spans="1:9">
      <c r="A55" s="8"/>
      <c r="B55" s="74"/>
      <c r="C55" s="74"/>
      <c r="D55" s="74"/>
      <c r="E55" s="75"/>
      <c r="F55" s="74"/>
      <c r="G55" s="76"/>
      <c r="H55" s="74"/>
      <c r="I55" s="74"/>
    </row>
    <row r="56" spans="1:9">
      <c r="A56" s="8"/>
      <c r="B56" s="74"/>
      <c r="C56" s="74"/>
      <c r="D56" s="74"/>
      <c r="E56" s="75"/>
      <c r="F56" s="74"/>
      <c r="G56" s="76"/>
      <c r="H56" s="74"/>
      <c r="I56" s="74"/>
    </row>
    <row r="57" spans="1:9">
      <c r="A57" s="8"/>
      <c r="B57" s="74"/>
      <c r="C57" s="74"/>
      <c r="D57" s="74"/>
      <c r="E57" s="75"/>
      <c r="F57" s="74"/>
      <c r="G57" s="76"/>
      <c r="H57" s="74"/>
      <c r="I57" s="74"/>
    </row>
    <row r="58" spans="1:9">
      <c r="A58" s="8"/>
      <c r="B58" s="74"/>
      <c r="C58" s="74"/>
      <c r="D58" s="74"/>
      <c r="E58" s="75"/>
      <c r="F58" s="74"/>
      <c r="G58" s="76"/>
      <c r="H58" s="74"/>
      <c r="I58" s="74"/>
    </row>
    <row r="59" spans="1:9">
      <c r="A59" s="8"/>
      <c r="B59" s="74"/>
      <c r="C59" s="74"/>
      <c r="D59" s="74"/>
      <c r="E59" s="75"/>
      <c r="F59" s="74"/>
      <c r="G59" s="76"/>
      <c r="H59" s="74"/>
      <c r="I59" s="74"/>
    </row>
    <row r="60" spans="1:9">
      <c r="A60" s="8"/>
      <c r="B60" s="74"/>
      <c r="C60" s="74"/>
      <c r="D60" s="74"/>
      <c r="E60" s="75"/>
      <c r="F60" s="74"/>
      <c r="G60" s="76"/>
      <c r="H60" s="74"/>
      <c r="I60" s="74"/>
    </row>
  </sheetData>
  <sheetProtection algorithmName="SHA-512" hashValue="Bzy/Z7Vk3YtyFtVvOOf6WY189j4hGMntE3BoPf1z3lX6aeIOcoys2xJAQsxXvugbFoIOny6NZHMnSQB+n3Wccw==" saltValue="VsRi5d0b8vOqnH3InZkPvQ==" spinCount="100000" sheet="1" objects="1" scenarios="1"/>
  <phoneticPr fontId="9" type="noConversion"/>
  <pageMargins left="0.74803149606299213" right="0.74803149606299213" top="0.98425196850393704" bottom="0.98425196850393704" header="0.51181102362204722" footer="0.51181102362204722"/>
  <pageSetup paperSize="9" scale="52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5:L57"/>
  <sheetViews>
    <sheetView topLeftCell="A34" workbookViewId="0">
      <selection activeCell="E49" sqref="E49"/>
    </sheetView>
  </sheetViews>
  <sheetFormatPr baseColWidth="10" defaultColWidth="10.75" defaultRowHeight="15.75"/>
  <cols>
    <col min="1" max="1" width="18" style="92" customWidth="1"/>
    <col min="2" max="2" width="14.5" style="92" bestFit="1" customWidth="1"/>
    <col min="3" max="3" width="15.25" style="92" customWidth="1"/>
    <col min="4" max="4" width="10.5" style="92" customWidth="1"/>
    <col min="5" max="5" width="10.75" style="92"/>
    <col min="6" max="6" width="3.5" style="92" customWidth="1"/>
    <col min="7" max="7" width="17.5" style="92" customWidth="1"/>
    <col min="8" max="8" width="12.75" style="92" customWidth="1"/>
    <col min="9" max="9" width="16.25" style="92" customWidth="1"/>
    <col min="10" max="10" width="11.25" style="92" customWidth="1"/>
    <col min="11" max="16384" width="10.75" style="92"/>
  </cols>
  <sheetData>
    <row r="5" spans="1:12">
      <c r="G5" s="95"/>
      <c r="H5" s="96"/>
      <c r="I5" s="97"/>
      <c r="J5" s="98"/>
      <c r="K5" s="99" t="s">
        <v>20</v>
      </c>
    </row>
    <row r="6" spans="1:12">
      <c r="A6" s="100" t="s">
        <v>0</v>
      </c>
      <c r="B6" s="101">
        <f>'Criteris adjudicació Lot 1'!C6</f>
        <v>0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>
      <c r="A7" s="100" t="s">
        <v>7</v>
      </c>
      <c r="B7" s="101">
        <f>'Criteris adjudicació Lot 1'!C7</f>
        <v>0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12">
      <c r="A8" s="100" t="s">
        <v>1</v>
      </c>
      <c r="B8" s="103">
        <f>'Criteris adjudicació Lot 1'!C8</f>
        <v>0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2">
      <c r="A9" s="100"/>
      <c r="B9" s="103"/>
      <c r="C9" s="104"/>
      <c r="D9" s="104"/>
      <c r="E9" s="104"/>
      <c r="F9" s="104"/>
      <c r="G9" s="104"/>
      <c r="H9" s="104"/>
      <c r="I9" s="104"/>
      <c r="J9" s="104"/>
      <c r="K9" s="104"/>
      <c r="L9" s="104"/>
    </row>
    <row r="10" spans="1:12">
      <c r="A10" s="115" t="s">
        <v>282</v>
      </c>
      <c r="B10" s="103"/>
      <c r="C10" s="104"/>
      <c r="D10" s="104"/>
      <c r="E10" s="104"/>
      <c r="F10" s="104"/>
      <c r="G10" s="104"/>
      <c r="H10" s="104"/>
      <c r="I10" s="104"/>
      <c r="J10" s="104"/>
      <c r="K10" s="104"/>
      <c r="L10" s="104"/>
    </row>
    <row r="11" spans="1:12">
      <c r="A11" s="115" t="s">
        <v>255</v>
      </c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</row>
    <row r="12" spans="1:12">
      <c r="A12" s="92" t="s">
        <v>251</v>
      </c>
    </row>
    <row r="13" spans="1:12">
      <c r="A13" s="116" t="s">
        <v>252</v>
      </c>
      <c r="B13" s="92" t="s">
        <v>253</v>
      </c>
    </row>
    <row r="14" spans="1:12">
      <c r="A14" s="116" t="s">
        <v>252</v>
      </c>
      <c r="B14" s="92" t="s">
        <v>254</v>
      </c>
    </row>
    <row r="15" spans="1:12">
      <c r="A15" s="116" t="s">
        <v>252</v>
      </c>
      <c r="B15" s="92" t="s">
        <v>274</v>
      </c>
    </row>
    <row r="16" spans="1:12">
      <c r="A16" s="116"/>
    </row>
    <row r="17" spans="1:11" s="117" customFormat="1" ht="18.75">
      <c r="A17" s="117" t="s">
        <v>248</v>
      </c>
      <c r="G17" s="117" t="s">
        <v>263</v>
      </c>
    </row>
    <row r="19" spans="1:11">
      <c r="A19" s="123" t="s">
        <v>270</v>
      </c>
      <c r="G19" s="123" t="s">
        <v>270</v>
      </c>
    </row>
    <row r="21" spans="1:11">
      <c r="A21" s="124" t="s">
        <v>250</v>
      </c>
      <c r="B21" s="126">
        <v>8550</v>
      </c>
      <c r="G21" s="124" t="s">
        <v>250</v>
      </c>
      <c r="H21" s="126">
        <v>8550</v>
      </c>
    </row>
    <row r="22" spans="1:11" s="119" customFormat="1" ht="31.5">
      <c r="A22" s="125" t="s">
        <v>256</v>
      </c>
      <c r="B22" s="125" t="s">
        <v>260</v>
      </c>
      <c r="C22" s="125" t="s">
        <v>275</v>
      </c>
      <c r="D22" s="125" t="s">
        <v>262</v>
      </c>
      <c r="E22" s="125" t="s">
        <v>261</v>
      </c>
      <c r="G22" s="125" t="s">
        <v>256</v>
      </c>
      <c r="H22" s="125" t="s">
        <v>260</v>
      </c>
      <c r="I22" s="125" t="s">
        <v>275</v>
      </c>
      <c r="J22" s="125" t="s">
        <v>262</v>
      </c>
      <c r="K22" s="125" t="s">
        <v>261</v>
      </c>
    </row>
    <row r="23" spans="1:11">
      <c r="A23" s="92" t="s">
        <v>257</v>
      </c>
      <c r="B23" s="120">
        <v>0.20336899999999999</v>
      </c>
      <c r="C23" s="122">
        <f>B23*B21</f>
        <v>1738.80495</v>
      </c>
      <c r="D23" s="122">
        <v>24.15</v>
      </c>
      <c r="E23" s="118">
        <f>C23/D23</f>
        <v>72.000204968944104</v>
      </c>
      <c r="G23" s="92" t="s">
        <v>257</v>
      </c>
      <c r="H23" s="120">
        <f t="shared" ref="H23:I25" si="0">B23</f>
        <v>0.20336899999999999</v>
      </c>
      <c r="I23" s="122">
        <f t="shared" si="0"/>
        <v>1738.80495</v>
      </c>
      <c r="J23" s="140">
        <v>0</v>
      </c>
      <c r="K23" s="118" t="e">
        <f>I23/J23</f>
        <v>#DIV/0!</v>
      </c>
    </row>
    <row r="24" spans="1:11">
      <c r="A24" s="92" t="s">
        <v>258</v>
      </c>
      <c r="B24" s="120">
        <v>0.59579000000000004</v>
      </c>
      <c r="C24" s="122">
        <f>B24*B21</f>
        <v>5094.0045</v>
      </c>
      <c r="D24" s="122">
        <v>28.3</v>
      </c>
      <c r="E24" s="118">
        <f>C24/D24</f>
        <v>180.0001590106007</v>
      </c>
      <c r="G24" s="92" t="s">
        <v>258</v>
      </c>
      <c r="H24" s="120">
        <f t="shared" si="0"/>
        <v>0.59579000000000004</v>
      </c>
      <c r="I24" s="122">
        <f t="shared" si="0"/>
        <v>5094.0045</v>
      </c>
      <c r="J24" s="140">
        <v>0</v>
      </c>
      <c r="K24" s="118" t="e">
        <f>I24/J24</f>
        <v>#DIV/0!</v>
      </c>
    </row>
    <row r="25" spans="1:11">
      <c r="A25" s="92" t="s">
        <v>259</v>
      </c>
      <c r="B25" s="120">
        <v>0.20084199999999999</v>
      </c>
      <c r="C25" s="122">
        <f>B25*B21</f>
        <v>1717.1991</v>
      </c>
      <c r="D25" s="122">
        <v>32.4</v>
      </c>
      <c r="E25" s="118">
        <f>C25/D25</f>
        <v>52.999972222222226</v>
      </c>
      <c r="G25" s="92" t="s">
        <v>259</v>
      </c>
      <c r="H25" s="120">
        <f t="shared" si="0"/>
        <v>0.20084199999999999</v>
      </c>
      <c r="I25" s="122">
        <f t="shared" si="0"/>
        <v>1717.1991</v>
      </c>
      <c r="J25" s="140">
        <v>0</v>
      </c>
      <c r="K25" s="118" t="e">
        <f>I25/J25</f>
        <v>#DIV/0!</v>
      </c>
    </row>
    <row r="26" spans="1:11">
      <c r="A26" s="127" t="s">
        <v>191</v>
      </c>
      <c r="B26" s="128">
        <f>SUM(B23:B25)</f>
        <v>1.0000010000000001</v>
      </c>
      <c r="C26" s="129">
        <f>SUM(C23:C25)</f>
        <v>8550.0085500000005</v>
      </c>
      <c r="D26" s="127"/>
      <c r="E26" s="130">
        <f>SUM(E23:E25)</f>
        <v>305.00033620176703</v>
      </c>
      <c r="G26" s="127" t="s">
        <v>191</v>
      </c>
      <c r="H26" s="128">
        <f>SUM(H23:H25)</f>
        <v>1.0000010000000001</v>
      </c>
      <c r="I26" s="129">
        <f>SUM(I23:I25)</f>
        <v>8550.0085500000005</v>
      </c>
      <c r="J26" s="127"/>
      <c r="K26" s="130" t="e">
        <f>SUM(K23:K25)</f>
        <v>#DIV/0!</v>
      </c>
    </row>
    <row r="28" spans="1:11">
      <c r="C28" s="116" t="s">
        <v>268</v>
      </c>
      <c r="D28" s="121">
        <f>C26/E26</f>
        <v>28.032784017470423</v>
      </c>
      <c r="I28" s="116" t="s">
        <v>268</v>
      </c>
      <c r="J28" s="121" t="e">
        <f>I26/K26</f>
        <v>#DIV/0!</v>
      </c>
    </row>
    <row r="30" spans="1:11">
      <c r="A30" s="123" t="s">
        <v>269</v>
      </c>
      <c r="G30" s="123" t="s">
        <v>269</v>
      </c>
    </row>
    <row r="32" spans="1:11">
      <c r="A32" s="124" t="s">
        <v>250</v>
      </c>
      <c r="B32" s="126">
        <v>50604.2</v>
      </c>
      <c r="G32" s="124" t="s">
        <v>250</v>
      </c>
      <c r="H32" s="126">
        <f>B32</f>
        <v>50604.2</v>
      </c>
    </row>
    <row r="33" spans="1:11" ht="31.5">
      <c r="A33" s="125" t="s">
        <v>256</v>
      </c>
      <c r="B33" s="125" t="s">
        <v>260</v>
      </c>
      <c r="C33" s="125" t="s">
        <v>275</v>
      </c>
      <c r="D33" s="125" t="s">
        <v>262</v>
      </c>
      <c r="E33" s="125" t="s">
        <v>261</v>
      </c>
      <c r="F33" s="119"/>
      <c r="G33" s="125" t="s">
        <v>256</v>
      </c>
      <c r="H33" s="125" t="s">
        <v>260</v>
      </c>
      <c r="I33" s="125" t="s">
        <v>275</v>
      </c>
      <c r="J33" s="125" t="s">
        <v>262</v>
      </c>
      <c r="K33" s="125" t="s">
        <v>261</v>
      </c>
    </row>
    <row r="34" spans="1:11">
      <c r="A34" s="92" t="s">
        <v>257</v>
      </c>
      <c r="B34" s="120">
        <v>0.59622719999999996</v>
      </c>
      <c r="C34" s="122">
        <f>B34*B32</f>
        <v>30171.600474239996</v>
      </c>
      <c r="D34" s="122">
        <v>20.88</v>
      </c>
      <c r="E34" s="118">
        <f>C34/D34</f>
        <v>1445.0000227126436</v>
      </c>
      <c r="G34" s="92" t="s">
        <v>257</v>
      </c>
      <c r="H34" s="120">
        <f t="shared" ref="H34:I36" si="1">B34</f>
        <v>0.59622719999999996</v>
      </c>
      <c r="I34" s="122">
        <f t="shared" si="1"/>
        <v>30171.600474239996</v>
      </c>
      <c r="J34" s="140">
        <v>0</v>
      </c>
      <c r="K34" s="118" t="e">
        <f>I34/J34</f>
        <v>#DIV/0!</v>
      </c>
    </row>
    <row r="35" spans="1:11">
      <c r="A35" s="92" t="s">
        <v>258</v>
      </c>
      <c r="B35" s="120">
        <v>0.1010707</v>
      </c>
      <c r="C35" s="122">
        <f>B35*B32</f>
        <v>5114.6019169399997</v>
      </c>
      <c r="D35" s="122">
        <v>23.9</v>
      </c>
      <c r="E35" s="118">
        <f>C35/D35</f>
        <v>214.00008020669455</v>
      </c>
      <c r="G35" s="92" t="s">
        <v>258</v>
      </c>
      <c r="H35" s="120">
        <f t="shared" si="1"/>
        <v>0.1010707</v>
      </c>
      <c r="I35" s="122">
        <f t="shared" si="1"/>
        <v>5114.6019169399997</v>
      </c>
      <c r="J35" s="140">
        <v>0</v>
      </c>
      <c r="K35" s="118" t="e">
        <f>I35/J35</f>
        <v>#DIV/0!</v>
      </c>
    </row>
    <row r="36" spans="1:11">
      <c r="A36" s="92" t="s">
        <v>259</v>
      </c>
      <c r="B36" s="120">
        <v>0.30270209999999997</v>
      </c>
      <c r="C36" s="122">
        <f>B36*B32</f>
        <v>15317.997608819998</v>
      </c>
      <c r="D36" s="122">
        <v>25.53</v>
      </c>
      <c r="E36" s="118">
        <f>C36/D36</f>
        <v>599.99990633842526</v>
      </c>
      <c r="G36" s="92" t="s">
        <v>259</v>
      </c>
      <c r="H36" s="120">
        <f t="shared" si="1"/>
        <v>0.30270209999999997</v>
      </c>
      <c r="I36" s="122">
        <f t="shared" si="1"/>
        <v>15317.997608819998</v>
      </c>
      <c r="J36" s="140">
        <v>0</v>
      </c>
      <c r="K36" s="118" t="e">
        <f>I36/J36</f>
        <v>#DIV/0!</v>
      </c>
    </row>
    <row r="37" spans="1:11">
      <c r="A37" s="127" t="s">
        <v>191</v>
      </c>
      <c r="B37" s="128">
        <f>SUM(B34:B36)</f>
        <v>0.99999999999999989</v>
      </c>
      <c r="C37" s="129">
        <f>SUM(C34:C36)</f>
        <v>50604.2</v>
      </c>
      <c r="D37" s="127"/>
      <c r="E37" s="130">
        <f>SUM(E34:E36)</f>
        <v>2259.0000092577634</v>
      </c>
      <c r="G37" s="127" t="s">
        <v>191</v>
      </c>
      <c r="H37" s="128">
        <f>SUM(H34:H36)</f>
        <v>0.99999999999999989</v>
      </c>
      <c r="I37" s="129">
        <f>SUM(I34:I36)</f>
        <v>50604.2</v>
      </c>
      <c r="J37" s="127"/>
      <c r="K37" s="130" t="e">
        <f>SUM(K34:K36)</f>
        <v>#DIV/0!</v>
      </c>
    </row>
    <row r="39" spans="1:11">
      <c r="C39" s="116" t="s">
        <v>264</v>
      </c>
      <c r="D39" s="121">
        <f>C37/E37</f>
        <v>22.401150859944863</v>
      </c>
      <c r="I39" s="116" t="s">
        <v>264</v>
      </c>
      <c r="J39" s="121" t="e">
        <f>I37/K37</f>
        <v>#DIV/0!</v>
      </c>
    </row>
    <row r="41" spans="1:11">
      <c r="A41" s="123" t="s">
        <v>276</v>
      </c>
      <c r="G41" s="123" t="s">
        <v>279</v>
      </c>
    </row>
    <row r="43" spans="1:11">
      <c r="A43" s="124" t="s">
        <v>250</v>
      </c>
      <c r="B43" s="126">
        <v>33800</v>
      </c>
    </row>
    <row r="44" spans="1:11">
      <c r="A44" s="125" t="s">
        <v>2</v>
      </c>
      <c r="B44" s="125" t="s">
        <v>277</v>
      </c>
    </row>
    <row r="45" spans="1:11">
      <c r="A45" s="92" t="s">
        <v>278</v>
      </c>
      <c r="B45" s="122">
        <v>11200</v>
      </c>
    </row>
    <row r="46" spans="1:11">
      <c r="A46" s="92" t="s">
        <v>5</v>
      </c>
      <c r="B46" s="122">
        <v>14500</v>
      </c>
      <c r="C46" s="99" t="s">
        <v>280</v>
      </c>
      <c r="D46" s="121">
        <v>500</v>
      </c>
      <c r="G46" s="99" t="s">
        <v>280</v>
      </c>
      <c r="H46" s="141">
        <v>0</v>
      </c>
    </row>
    <row r="47" spans="1:11">
      <c r="A47" s="92" t="s">
        <v>249</v>
      </c>
      <c r="B47" s="122">
        <v>4900</v>
      </c>
    </row>
    <row r="48" spans="1:11">
      <c r="A48" s="92" t="s">
        <v>189</v>
      </c>
      <c r="B48" s="122">
        <v>3200</v>
      </c>
    </row>
    <row r="49" spans="1:9">
      <c r="A49" s="127" t="s">
        <v>191</v>
      </c>
      <c r="B49" s="129">
        <f>SUM(B45:B48)</f>
        <v>33800</v>
      </c>
    </row>
    <row r="52" spans="1:9" ht="21">
      <c r="A52" s="131" t="s">
        <v>151</v>
      </c>
      <c r="B52" s="74"/>
      <c r="C52" s="74"/>
      <c r="D52" s="74"/>
      <c r="E52" s="75"/>
      <c r="F52" s="74"/>
      <c r="G52" s="76"/>
      <c r="H52" s="74"/>
      <c r="I52" s="74"/>
    </row>
    <row r="53" spans="1:9" ht="18.75">
      <c r="A53" s="132" t="s">
        <v>152</v>
      </c>
      <c r="B53" s="74"/>
      <c r="C53" s="74"/>
      <c r="D53" s="74"/>
      <c r="E53" s="75"/>
      <c r="F53" s="74"/>
      <c r="G53" s="76"/>
      <c r="H53" s="74"/>
      <c r="I53" s="74"/>
    </row>
    <row r="54" spans="1:9">
      <c r="A54" s="133"/>
      <c r="B54" s="74"/>
      <c r="C54" s="74"/>
      <c r="D54" s="74"/>
      <c r="E54" s="75"/>
      <c r="F54" s="74"/>
      <c r="G54" s="76"/>
      <c r="H54" s="74"/>
      <c r="I54" s="74"/>
    </row>
    <row r="55" spans="1:9">
      <c r="A55" s="133"/>
      <c r="B55" s="74"/>
      <c r="C55" s="74"/>
      <c r="D55" s="74"/>
      <c r="E55" s="75"/>
      <c r="F55" s="74"/>
      <c r="G55" s="76"/>
      <c r="H55" s="74"/>
      <c r="I55" s="74"/>
    </row>
    <row r="56" spans="1:9">
      <c r="A56" s="133"/>
      <c r="B56" s="74"/>
      <c r="C56" s="74"/>
      <c r="D56" s="74"/>
      <c r="E56" s="75"/>
      <c r="F56" s="74"/>
      <c r="G56" s="76"/>
      <c r="H56" s="74"/>
      <c r="I56" s="74"/>
    </row>
    <row r="57" spans="1:9">
      <c r="A57" s="133"/>
      <c r="B57" s="74"/>
      <c r="C57" s="74"/>
      <c r="D57" s="74"/>
      <c r="E57" s="75"/>
      <c r="F57" s="74"/>
      <c r="G57" s="76"/>
      <c r="H57" s="74"/>
      <c r="I57" s="74"/>
    </row>
  </sheetData>
  <sheetProtection algorithmName="SHA-512" hashValue="7CtM1ED95pVdEsBTv0bCoKdNkhQcEouIWHB1L1/lx72mY50vupBE/kTkeEcfN5PGDs+ATzbtAh7ht1q2FKLfQQ==" saltValue="JkaSQpqMBiS23ggZIkOo+Q==" spinCount="100000" sheet="1" objects="1" scenarios="1"/>
  <pageMargins left="0.74803149606299213" right="0.74803149606299213" top="0.98425196850393704" bottom="0.98425196850393704" header="0.51181102362204722" footer="0.51181102362204722"/>
  <pageSetup paperSize="9" scale="80" fitToHeight="2" orientation="landscape" horizontalDpi="4294967292" verticalDpi="4294967292"/>
  <rowBreaks count="1" manualBreakCount="1">
    <brk id="28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134"/>
  <sheetViews>
    <sheetView topLeftCell="B1" workbookViewId="0">
      <selection activeCell="F17" sqref="F17"/>
    </sheetView>
  </sheetViews>
  <sheetFormatPr baseColWidth="10" defaultColWidth="10.75" defaultRowHeight="15.75"/>
  <cols>
    <col min="1" max="1" width="3.25" style="1" customWidth="1"/>
    <col min="2" max="2" width="9.25" style="1" customWidth="1"/>
    <col min="3" max="3" width="8.25" style="1" customWidth="1"/>
    <col min="4" max="4" width="18.75" style="1" customWidth="1"/>
    <col min="5" max="5" width="11" style="1" bestFit="1" customWidth="1"/>
    <col min="6" max="6" width="12.5" style="1" customWidth="1"/>
    <col min="7" max="7" width="5.75" style="2" bestFit="1" customWidth="1"/>
    <col min="8" max="8" width="12.25" style="7" bestFit="1" customWidth="1"/>
    <col min="9" max="9" width="13" style="11" bestFit="1" customWidth="1"/>
    <col min="10" max="16384" width="10.75" style="1"/>
  </cols>
  <sheetData>
    <row r="5" spans="1:11">
      <c r="J5" s="82"/>
      <c r="K5" s="84" t="s">
        <v>20</v>
      </c>
    </row>
    <row r="6" spans="1:11">
      <c r="A6" s="79" t="s">
        <v>0</v>
      </c>
      <c r="B6" s="79"/>
      <c r="C6" s="142"/>
      <c r="D6" s="142"/>
      <c r="E6" s="142"/>
      <c r="F6" s="142"/>
      <c r="G6" s="142"/>
      <c r="H6" s="142"/>
      <c r="I6" s="142"/>
      <c r="J6" s="142"/>
      <c r="K6" s="142"/>
    </row>
    <row r="7" spans="1:11">
      <c r="A7" s="79" t="s">
        <v>7</v>
      </c>
      <c r="B7" s="79"/>
      <c r="C7" s="144"/>
      <c r="D7" s="144"/>
      <c r="E7" s="144"/>
      <c r="F7" s="144"/>
      <c r="G7" s="144"/>
      <c r="H7" s="144"/>
      <c r="I7" s="144"/>
      <c r="J7" s="144"/>
      <c r="K7" s="144"/>
    </row>
    <row r="8" spans="1:11">
      <c r="A8" s="79" t="s">
        <v>1</v>
      </c>
      <c r="B8" s="79"/>
      <c r="C8" s="143"/>
      <c r="D8" s="143"/>
      <c r="E8" s="143"/>
      <c r="F8" s="143"/>
      <c r="G8" s="143"/>
      <c r="H8" s="143"/>
      <c r="I8" s="143"/>
      <c r="J8" s="143"/>
      <c r="K8" s="143"/>
    </row>
    <row r="10" spans="1:11" s="27" customFormat="1" ht="21">
      <c r="A10" s="26" t="s">
        <v>155</v>
      </c>
      <c r="G10" s="28"/>
      <c r="H10" s="29"/>
    </row>
    <row r="12" spans="1:11" s="6" customFormat="1">
      <c r="B12" s="6" t="s">
        <v>157</v>
      </c>
      <c r="C12" s="6" t="s">
        <v>156</v>
      </c>
      <c r="G12" s="30"/>
      <c r="H12" s="31"/>
    </row>
    <row r="13" spans="1:11">
      <c r="C13" s="2" t="s">
        <v>8</v>
      </c>
      <c r="D13" s="7"/>
      <c r="E13" s="12"/>
      <c r="G13" s="15"/>
      <c r="H13" s="25"/>
      <c r="I13" s="13"/>
    </row>
    <row r="14" spans="1:11">
      <c r="C14" s="17">
        <v>29</v>
      </c>
      <c r="D14" s="71">
        <f>'Pressupost Lot 2'!C16</f>
        <v>0</v>
      </c>
      <c r="E14" s="13" t="s">
        <v>12</v>
      </c>
      <c r="F14" s="73">
        <f>'Pressupost Lot 2'!C24</f>
        <v>0</v>
      </c>
      <c r="G14" s="13" t="s">
        <v>220</v>
      </c>
      <c r="I14" s="73">
        <f>'Pressupost Lot 2'!D31</f>
        <v>0</v>
      </c>
      <c r="J14" s="13" t="s">
        <v>221</v>
      </c>
    </row>
    <row r="15" spans="1:11">
      <c r="D15" s="70" t="s">
        <v>242</v>
      </c>
      <c r="F15" s="70" t="s">
        <v>243</v>
      </c>
      <c r="I15" s="70" t="s">
        <v>244</v>
      </c>
    </row>
    <row r="16" spans="1:11" s="6" customFormat="1">
      <c r="B16" s="6" t="s">
        <v>158</v>
      </c>
      <c r="C16" s="6" t="s">
        <v>159</v>
      </c>
      <c r="G16" s="30"/>
      <c r="H16" s="31"/>
    </row>
    <row r="17" spans="2:9">
      <c r="C17" s="2" t="s">
        <v>8</v>
      </c>
    </row>
    <row r="18" spans="2:9">
      <c r="C18" s="12">
        <v>3.46</v>
      </c>
      <c r="D18" s="136">
        <v>0</v>
      </c>
      <c r="E18" s="13" t="s">
        <v>18</v>
      </c>
    </row>
    <row r="19" spans="2:9">
      <c r="C19" s="15">
        <v>0.77</v>
      </c>
      <c r="D19" s="136">
        <v>0</v>
      </c>
      <c r="E19" s="13" t="s">
        <v>16</v>
      </c>
    </row>
    <row r="20" spans="2:9">
      <c r="C20" s="15">
        <v>0.77</v>
      </c>
      <c r="D20" s="136">
        <v>0</v>
      </c>
      <c r="E20" s="13" t="s">
        <v>17</v>
      </c>
    </row>
    <row r="21" spans="2:9">
      <c r="C21" s="17">
        <f>SUM(C18:C20)</f>
        <v>5</v>
      </c>
      <c r="D21" s="16"/>
      <c r="E21" s="13"/>
    </row>
    <row r="22" spans="2:9">
      <c r="G22" s="12"/>
      <c r="I22" s="12"/>
    </row>
    <row r="23" spans="2:9" s="6" customFormat="1">
      <c r="B23" s="6" t="s">
        <v>162</v>
      </c>
      <c r="C23" s="6" t="s">
        <v>160</v>
      </c>
    </row>
    <row r="24" spans="2:9">
      <c r="C24" s="2" t="s">
        <v>8</v>
      </c>
    </row>
    <row r="25" spans="2:9">
      <c r="C25" s="17">
        <v>6</v>
      </c>
      <c r="D25" s="136">
        <v>0</v>
      </c>
      <c r="E25" s="13" t="s">
        <v>161</v>
      </c>
    </row>
    <row r="26" spans="2:9">
      <c r="D26" s="16"/>
      <c r="E26" s="13"/>
    </row>
    <row r="27" spans="2:9" s="6" customFormat="1">
      <c r="B27" s="6" t="s">
        <v>163</v>
      </c>
      <c r="C27" s="6" t="s">
        <v>164</v>
      </c>
      <c r="G27" s="30"/>
      <c r="H27" s="31"/>
    </row>
    <row r="28" spans="2:9">
      <c r="C28" s="2" t="s">
        <v>8</v>
      </c>
    </row>
    <row r="29" spans="2:9">
      <c r="C29" s="15">
        <v>2.5</v>
      </c>
      <c r="D29" s="135"/>
      <c r="E29" s="13" t="s">
        <v>22</v>
      </c>
    </row>
    <row r="30" spans="2:9">
      <c r="C30" s="15">
        <v>4.38</v>
      </c>
      <c r="D30" s="135">
        <v>0</v>
      </c>
      <c r="E30" s="13" t="s">
        <v>23</v>
      </c>
    </row>
    <row r="31" spans="2:9">
      <c r="C31" s="15">
        <v>3.12</v>
      </c>
      <c r="D31" s="135">
        <v>0</v>
      </c>
      <c r="E31" s="13" t="s">
        <v>24</v>
      </c>
    </row>
    <row r="32" spans="2:9">
      <c r="C32" s="22">
        <f>SUM(C29:C31)</f>
        <v>10</v>
      </c>
      <c r="D32" s="32">
        <f>SUM(D29:D31)</f>
        <v>0</v>
      </c>
      <c r="E32" s="33" t="s">
        <v>29</v>
      </c>
      <c r="F32" s="4"/>
      <c r="G32" s="5"/>
    </row>
    <row r="34" spans="2:9" s="6" customFormat="1">
      <c r="B34" s="6" t="s">
        <v>165</v>
      </c>
      <c r="C34" s="6" t="s">
        <v>71</v>
      </c>
    </row>
    <row r="35" spans="2:9">
      <c r="C35" s="2" t="s">
        <v>8</v>
      </c>
      <c r="D35" s="7"/>
      <c r="E35" s="12"/>
    </row>
    <row r="36" spans="2:9">
      <c r="C36" s="17">
        <v>10</v>
      </c>
      <c r="D36" s="135">
        <v>0</v>
      </c>
      <c r="E36" s="13" t="s">
        <v>26</v>
      </c>
    </row>
    <row r="37" spans="2:9">
      <c r="G37" s="15"/>
      <c r="I37" s="12"/>
    </row>
    <row r="38" spans="2:9" s="6" customFormat="1">
      <c r="B38" s="6" t="s">
        <v>166</v>
      </c>
      <c r="C38" s="6" t="s">
        <v>103</v>
      </c>
    </row>
    <row r="39" spans="2:9" s="6" customFormat="1">
      <c r="C39" s="35" t="s">
        <v>104</v>
      </c>
    </row>
    <row r="40" spans="2:9">
      <c r="C40" s="2" t="s">
        <v>8</v>
      </c>
    </row>
    <row r="41" spans="2:9">
      <c r="C41" s="17">
        <v>3</v>
      </c>
      <c r="D41" s="135">
        <v>0</v>
      </c>
      <c r="E41" s="13" t="s">
        <v>167</v>
      </c>
    </row>
    <row r="42" spans="2:9">
      <c r="D42" s="18"/>
      <c r="E42" s="13"/>
    </row>
    <row r="43" spans="2:9" s="6" customFormat="1">
      <c r="B43" s="6" t="s">
        <v>168</v>
      </c>
      <c r="C43" s="6" t="s">
        <v>105</v>
      </c>
      <c r="G43" s="30"/>
      <c r="H43" s="31"/>
    </row>
    <row r="44" spans="2:9" s="6" customFormat="1">
      <c r="C44" s="35" t="s">
        <v>169</v>
      </c>
      <c r="G44" s="30"/>
      <c r="H44" s="31"/>
    </row>
    <row r="45" spans="2:9">
      <c r="C45" s="2" t="s">
        <v>8</v>
      </c>
    </row>
    <row r="46" spans="2:9">
      <c r="C46" s="34">
        <f>SUM(C47:C50)</f>
        <v>4</v>
      </c>
      <c r="D46" s="21" t="s">
        <v>56</v>
      </c>
      <c r="E46" s="11"/>
      <c r="G46" s="1"/>
      <c r="H46" s="1"/>
    </row>
    <row r="47" spans="2:9">
      <c r="C47" s="20">
        <v>1</v>
      </c>
      <c r="D47" s="135">
        <v>0</v>
      </c>
      <c r="E47" s="13" t="s">
        <v>42</v>
      </c>
      <c r="G47" s="1"/>
      <c r="H47" s="1"/>
    </row>
    <row r="48" spans="2:9">
      <c r="C48" s="20">
        <v>1</v>
      </c>
      <c r="D48" s="135">
        <v>0</v>
      </c>
      <c r="E48" s="13" t="s">
        <v>43</v>
      </c>
      <c r="G48" s="1"/>
      <c r="H48" s="1"/>
    </row>
    <row r="49" spans="2:9">
      <c r="C49" s="20">
        <v>1</v>
      </c>
      <c r="D49" s="135">
        <v>0</v>
      </c>
      <c r="E49" s="13" t="s">
        <v>44</v>
      </c>
      <c r="G49" s="1"/>
      <c r="H49" s="6"/>
      <c r="I49" s="1"/>
    </row>
    <row r="50" spans="2:9">
      <c r="C50" s="20">
        <v>1</v>
      </c>
      <c r="D50" s="135">
        <v>0</v>
      </c>
      <c r="E50" s="13" t="s">
        <v>45</v>
      </c>
      <c r="G50" s="1"/>
      <c r="H50" s="1"/>
      <c r="I50" s="1"/>
    </row>
    <row r="51" spans="2:9">
      <c r="C51" s="34">
        <f>SUM(C52:C53)</f>
        <v>2</v>
      </c>
      <c r="D51" s="21" t="s">
        <v>57</v>
      </c>
      <c r="E51" s="13"/>
      <c r="G51" s="1"/>
      <c r="H51" s="1"/>
      <c r="I51" s="1"/>
    </row>
    <row r="52" spans="2:9">
      <c r="C52" s="20">
        <v>1</v>
      </c>
      <c r="D52" s="135">
        <v>0</v>
      </c>
      <c r="E52" s="13" t="s">
        <v>46</v>
      </c>
      <c r="G52" s="1"/>
      <c r="H52" s="1"/>
      <c r="I52" s="1"/>
    </row>
    <row r="53" spans="2:9">
      <c r="C53" s="20">
        <v>1</v>
      </c>
      <c r="D53" s="135">
        <v>0</v>
      </c>
      <c r="E53" s="13" t="s">
        <v>47</v>
      </c>
      <c r="G53" s="1"/>
      <c r="H53" s="1"/>
      <c r="I53" s="1"/>
    </row>
    <row r="54" spans="2:9">
      <c r="C54" s="34">
        <f>SUM(C55:C56)</f>
        <v>1</v>
      </c>
      <c r="D54" s="21" t="s">
        <v>59</v>
      </c>
      <c r="E54" s="13"/>
      <c r="G54" s="1"/>
      <c r="H54" s="1"/>
      <c r="I54" s="1"/>
    </row>
    <row r="55" spans="2:9">
      <c r="C55" s="20">
        <v>0.5</v>
      </c>
      <c r="D55" s="135">
        <v>0</v>
      </c>
      <c r="E55" s="13" t="s">
        <v>54</v>
      </c>
      <c r="G55" s="1"/>
      <c r="H55" s="1"/>
      <c r="I55" s="1"/>
    </row>
    <row r="56" spans="2:9">
      <c r="C56" s="20">
        <v>0.5</v>
      </c>
      <c r="D56" s="135">
        <v>0</v>
      </c>
      <c r="E56" s="13" t="s">
        <v>55</v>
      </c>
      <c r="G56" s="1"/>
      <c r="H56" s="1"/>
      <c r="I56" s="1"/>
    </row>
    <row r="57" spans="2:9">
      <c r="C57" s="22">
        <f>C46+C51+C54</f>
        <v>7</v>
      </c>
      <c r="D57" s="7"/>
      <c r="E57" s="11"/>
      <c r="G57" s="1"/>
      <c r="H57" s="1"/>
      <c r="I57" s="1"/>
    </row>
    <row r="58" spans="2:9">
      <c r="G58" s="19"/>
    </row>
    <row r="59" spans="2:9" s="6" customFormat="1">
      <c r="B59" s="6" t="s">
        <v>170</v>
      </c>
      <c r="C59" s="6" t="s">
        <v>107</v>
      </c>
    </row>
    <row r="60" spans="2:9" s="6" customFormat="1">
      <c r="C60" s="35" t="s">
        <v>180</v>
      </c>
    </row>
    <row r="61" spans="2:9">
      <c r="C61" s="2" t="s">
        <v>8</v>
      </c>
      <c r="G61" s="1"/>
      <c r="H61" s="1"/>
      <c r="I61" s="1"/>
    </row>
    <row r="62" spans="2:9">
      <c r="C62" s="24">
        <v>0.1</v>
      </c>
      <c r="D62" s="135">
        <v>0</v>
      </c>
      <c r="E62" s="11" t="s">
        <v>61</v>
      </c>
      <c r="G62" s="1"/>
      <c r="H62" s="1"/>
      <c r="I62" s="1"/>
    </row>
    <row r="63" spans="2:9">
      <c r="C63" s="24">
        <v>0.3</v>
      </c>
      <c r="D63" s="135">
        <v>0</v>
      </c>
      <c r="E63" s="11" t="s">
        <v>62</v>
      </c>
      <c r="G63" s="1"/>
      <c r="H63" s="1"/>
    </row>
    <row r="64" spans="2:9">
      <c r="C64" s="24">
        <v>0.2</v>
      </c>
      <c r="D64" s="135">
        <v>0</v>
      </c>
      <c r="E64" s="11" t="s">
        <v>63</v>
      </c>
      <c r="G64" s="1"/>
      <c r="H64" s="1"/>
    </row>
    <row r="65" spans="2:9">
      <c r="C65" s="24">
        <v>0.3</v>
      </c>
      <c r="D65" s="135">
        <v>0</v>
      </c>
      <c r="E65" s="11" t="s">
        <v>64</v>
      </c>
      <c r="G65" s="1"/>
      <c r="H65" s="1"/>
    </row>
    <row r="66" spans="2:9">
      <c r="C66" s="24">
        <v>0.1</v>
      </c>
      <c r="D66" s="135">
        <v>0</v>
      </c>
      <c r="E66" s="11" t="s">
        <v>65</v>
      </c>
      <c r="G66" s="1"/>
      <c r="H66" s="1"/>
      <c r="I66" s="1"/>
    </row>
    <row r="67" spans="2:9">
      <c r="C67" s="22">
        <f>SUM(C62:C66)</f>
        <v>1.0000000000000002</v>
      </c>
      <c r="D67" s="7"/>
      <c r="E67" s="11"/>
      <c r="G67" s="1"/>
      <c r="H67" s="1"/>
      <c r="I67" s="1"/>
    </row>
    <row r="68" spans="2:9">
      <c r="G68" s="19"/>
    </row>
    <row r="69" spans="2:9" s="6" customFormat="1">
      <c r="B69" s="6" t="s">
        <v>171</v>
      </c>
      <c r="C69" s="6" t="s">
        <v>75</v>
      </c>
    </row>
    <row r="70" spans="2:9">
      <c r="C70" s="2" t="s">
        <v>8</v>
      </c>
      <c r="G70" s="1"/>
      <c r="H70" s="1"/>
      <c r="I70" s="1"/>
    </row>
    <row r="71" spans="2:9">
      <c r="C71" s="23">
        <v>0.5</v>
      </c>
      <c r="D71" s="135">
        <v>0</v>
      </c>
      <c r="E71" s="11" t="s">
        <v>67</v>
      </c>
      <c r="G71" s="1"/>
      <c r="H71" s="1"/>
      <c r="I71" s="1"/>
    </row>
    <row r="72" spans="2:9">
      <c r="C72" s="23">
        <v>0.5</v>
      </c>
      <c r="D72" s="135">
        <v>0</v>
      </c>
      <c r="E72" s="11" t="s">
        <v>76</v>
      </c>
      <c r="G72" s="1"/>
      <c r="H72" s="1"/>
      <c r="I72" s="1"/>
    </row>
    <row r="73" spans="2:9">
      <c r="C73" s="22">
        <f>SUM(C71:C72)</f>
        <v>1</v>
      </c>
      <c r="D73" s="7"/>
      <c r="E73" s="11"/>
      <c r="G73" s="1"/>
      <c r="H73" s="1"/>
      <c r="I73" s="1"/>
    </row>
    <row r="74" spans="2:9">
      <c r="G74" s="19"/>
      <c r="I74" s="1"/>
    </row>
    <row r="75" spans="2:9" s="6" customFormat="1">
      <c r="B75" s="6" t="s">
        <v>172</v>
      </c>
      <c r="C75" s="6" t="s">
        <v>78</v>
      </c>
      <c r="G75" s="19"/>
      <c r="H75" s="31"/>
    </row>
    <row r="76" spans="2:9">
      <c r="C76" s="2" t="s">
        <v>8</v>
      </c>
      <c r="G76" s="19"/>
      <c r="I76" s="1"/>
    </row>
    <row r="77" spans="2:9">
      <c r="C77" s="17">
        <v>4</v>
      </c>
      <c r="D77" s="135">
        <v>0</v>
      </c>
      <c r="E77" s="1" t="s">
        <v>79</v>
      </c>
      <c r="G77" s="19"/>
      <c r="I77" s="1"/>
    </row>
    <row r="78" spans="2:9">
      <c r="G78" s="19"/>
      <c r="I78" s="1"/>
    </row>
    <row r="79" spans="2:9" s="6" customFormat="1">
      <c r="B79" s="6" t="s">
        <v>173</v>
      </c>
      <c r="C79" s="6" t="s">
        <v>174</v>
      </c>
      <c r="G79" s="19"/>
      <c r="H79" s="31"/>
    </row>
    <row r="80" spans="2:9">
      <c r="C80" s="2" t="s">
        <v>8</v>
      </c>
      <c r="G80" s="19"/>
      <c r="I80" s="1"/>
    </row>
    <row r="81" spans="2:9">
      <c r="C81" s="22">
        <v>4</v>
      </c>
      <c r="D81" s="135">
        <v>0</v>
      </c>
      <c r="E81" s="1" t="s">
        <v>86</v>
      </c>
      <c r="G81" s="19"/>
      <c r="I81" s="1"/>
    </row>
    <row r="82" spans="2:9">
      <c r="G82" s="19"/>
      <c r="I82" s="1"/>
    </row>
    <row r="83" spans="2:9" s="6" customFormat="1">
      <c r="B83" s="6" t="s">
        <v>175</v>
      </c>
      <c r="C83" s="6" t="s">
        <v>92</v>
      </c>
      <c r="G83" s="19"/>
      <c r="H83" s="31"/>
    </row>
    <row r="84" spans="2:9">
      <c r="C84" s="2" t="s">
        <v>8</v>
      </c>
      <c r="G84" s="19"/>
      <c r="I84" s="1"/>
    </row>
    <row r="85" spans="2:9">
      <c r="C85" s="17">
        <v>3</v>
      </c>
      <c r="D85" s="135">
        <v>0</v>
      </c>
      <c r="E85" s="1" t="s">
        <v>90</v>
      </c>
      <c r="G85" s="19"/>
      <c r="I85" s="1"/>
    </row>
    <row r="86" spans="2:9">
      <c r="G86" s="19"/>
      <c r="I86" s="1"/>
    </row>
    <row r="87" spans="2:9" s="6" customFormat="1">
      <c r="B87" s="6" t="s">
        <v>176</v>
      </c>
      <c r="C87" s="6" t="s">
        <v>109</v>
      </c>
      <c r="G87" s="19"/>
      <c r="H87" s="31"/>
    </row>
    <row r="88" spans="2:9" s="6" customFormat="1">
      <c r="C88" s="35" t="s">
        <v>179</v>
      </c>
      <c r="G88" s="19"/>
      <c r="H88" s="31"/>
    </row>
    <row r="89" spans="2:9">
      <c r="C89" s="2" t="s">
        <v>8</v>
      </c>
      <c r="G89" s="19"/>
      <c r="I89" s="1"/>
    </row>
    <row r="90" spans="2:9">
      <c r="C90" s="20">
        <v>0.25</v>
      </c>
      <c r="D90" s="135">
        <v>0</v>
      </c>
      <c r="E90" s="1" t="s">
        <v>93</v>
      </c>
      <c r="G90" s="19"/>
      <c r="I90" s="1"/>
    </row>
    <row r="91" spans="2:9">
      <c r="C91" s="20">
        <v>1.5</v>
      </c>
      <c r="D91" s="135">
        <v>0</v>
      </c>
      <c r="E91" s="1" t="s">
        <v>94</v>
      </c>
      <c r="G91" s="19"/>
      <c r="I91" s="1"/>
    </row>
    <row r="92" spans="2:9">
      <c r="C92" s="20">
        <v>0.25</v>
      </c>
      <c r="D92" s="135">
        <v>0</v>
      </c>
      <c r="E92" s="1" t="s">
        <v>95</v>
      </c>
      <c r="G92" s="19"/>
      <c r="I92" s="1"/>
    </row>
    <row r="93" spans="2:9">
      <c r="C93" s="22">
        <f>SUM(C90:C92)</f>
        <v>2</v>
      </c>
      <c r="G93" s="19"/>
      <c r="I93" s="1"/>
    </row>
    <row r="94" spans="2:9">
      <c r="G94" s="19"/>
      <c r="I94" s="1"/>
    </row>
    <row r="95" spans="2:9" s="6" customFormat="1">
      <c r="B95" s="6" t="s">
        <v>177</v>
      </c>
      <c r="C95" s="6" t="s">
        <v>97</v>
      </c>
      <c r="G95" s="19"/>
      <c r="H95" s="31"/>
    </row>
    <row r="96" spans="2:9">
      <c r="C96" s="2" t="s">
        <v>8</v>
      </c>
      <c r="G96" s="19"/>
      <c r="I96" s="1"/>
    </row>
    <row r="97" spans="2:9">
      <c r="C97" s="20">
        <v>1.5</v>
      </c>
      <c r="D97" s="135">
        <v>0</v>
      </c>
      <c r="E97" s="1" t="s">
        <v>98</v>
      </c>
      <c r="G97" s="19"/>
      <c r="I97" s="1"/>
    </row>
    <row r="98" spans="2:9">
      <c r="C98" s="20">
        <v>1</v>
      </c>
      <c r="D98" s="135">
        <v>0</v>
      </c>
      <c r="E98" s="1" t="s">
        <v>99</v>
      </c>
      <c r="G98" s="19"/>
      <c r="I98" s="1"/>
    </row>
    <row r="99" spans="2:9">
      <c r="C99" s="20">
        <v>1.5</v>
      </c>
      <c r="D99" s="135">
        <v>0</v>
      </c>
      <c r="E99" s="1" t="s">
        <v>100</v>
      </c>
      <c r="G99" s="19"/>
      <c r="I99" s="1"/>
    </row>
    <row r="100" spans="2:9">
      <c r="C100" s="20">
        <v>1</v>
      </c>
      <c r="D100" s="135">
        <v>0</v>
      </c>
      <c r="E100" s="1" t="s">
        <v>101</v>
      </c>
      <c r="G100" s="19"/>
      <c r="I100" s="1"/>
    </row>
    <row r="101" spans="2:9">
      <c r="C101" s="22">
        <f>SUM(C97:C100)</f>
        <v>5</v>
      </c>
      <c r="G101" s="19"/>
      <c r="I101" s="1"/>
    </row>
    <row r="103" spans="2:9" s="6" customFormat="1">
      <c r="B103" s="6" t="s">
        <v>181</v>
      </c>
      <c r="C103" s="6" t="s">
        <v>130</v>
      </c>
      <c r="G103" s="19"/>
      <c r="H103" s="31"/>
    </row>
    <row r="104" spans="2:9" s="6" customFormat="1">
      <c r="C104" s="35" t="s">
        <v>178</v>
      </c>
      <c r="G104" s="19"/>
      <c r="H104" s="31"/>
    </row>
    <row r="105" spans="2:9">
      <c r="C105" s="2" t="s">
        <v>8</v>
      </c>
      <c r="G105" s="19"/>
      <c r="I105" s="1"/>
    </row>
    <row r="106" spans="2:9">
      <c r="C106" s="20">
        <v>0.25</v>
      </c>
      <c r="D106" s="135">
        <v>0</v>
      </c>
      <c r="E106" s="1" t="s">
        <v>132</v>
      </c>
      <c r="G106" s="19"/>
      <c r="I106" s="1"/>
    </row>
    <row r="107" spans="2:9">
      <c r="C107" s="20">
        <v>0.5</v>
      </c>
      <c r="D107" s="135">
        <v>0</v>
      </c>
      <c r="E107" s="1" t="s">
        <v>133</v>
      </c>
      <c r="G107" s="19"/>
      <c r="I107" s="1"/>
    </row>
    <row r="108" spans="2:9">
      <c r="C108" s="20">
        <v>0.25</v>
      </c>
      <c r="D108" s="135">
        <v>0</v>
      </c>
      <c r="E108" s="1" t="s">
        <v>134</v>
      </c>
      <c r="G108" s="19"/>
      <c r="I108" s="1"/>
    </row>
    <row r="109" spans="2:9">
      <c r="C109" s="22">
        <f>SUM(C106:C108)</f>
        <v>1</v>
      </c>
      <c r="G109" s="19"/>
      <c r="I109" s="1"/>
    </row>
    <row r="110" spans="2:9">
      <c r="G110" s="19"/>
      <c r="I110" s="1"/>
    </row>
    <row r="111" spans="2:9" s="6" customFormat="1">
      <c r="B111" s="6" t="s">
        <v>182</v>
      </c>
      <c r="C111" s="6" t="s">
        <v>136</v>
      </c>
      <c r="G111" s="19"/>
      <c r="H111" s="31"/>
    </row>
    <row r="112" spans="2:9">
      <c r="C112" s="2" t="s">
        <v>8</v>
      </c>
      <c r="G112" s="19"/>
      <c r="I112" s="1"/>
    </row>
    <row r="113" spans="1:11">
      <c r="C113" s="22">
        <v>6</v>
      </c>
      <c r="D113" s="135">
        <v>0</v>
      </c>
      <c r="E113" s="1" t="s">
        <v>183</v>
      </c>
      <c r="G113" s="19"/>
      <c r="I113" s="1"/>
    </row>
    <row r="114" spans="1:11">
      <c r="G114" s="19"/>
      <c r="I114" s="1"/>
    </row>
    <row r="115" spans="1:11" s="6" customFormat="1">
      <c r="B115" s="6" t="s">
        <v>184</v>
      </c>
      <c r="C115" s="6" t="s">
        <v>145</v>
      </c>
      <c r="G115" s="19"/>
      <c r="H115" s="31"/>
    </row>
    <row r="116" spans="1:11">
      <c r="C116" s="2" t="s">
        <v>8</v>
      </c>
      <c r="G116" s="19"/>
      <c r="I116" s="1"/>
    </row>
    <row r="117" spans="1:11">
      <c r="C117" s="20">
        <v>1</v>
      </c>
      <c r="D117" s="135">
        <v>0</v>
      </c>
      <c r="E117" s="1" t="s">
        <v>146</v>
      </c>
      <c r="G117" s="19"/>
      <c r="I117" s="1"/>
    </row>
    <row r="118" spans="1:11">
      <c r="C118" s="20">
        <v>0.5</v>
      </c>
      <c r="D118" s="135">
        <v>0</v>
      </c>
      <c r="E118" s="1" t="s">
        <v>147</v>
      </c>
      <c r="G118" s="19"/>
      <c r="I118" s="1"/>
    </row>
    <row r="119" spans="1:11">
      <c r="C119" s="22">
        <f>SUM(C117:C118)</f>
        <v>1.5</v>
      </c>
      <c r="G119" s="19"/>
      <c r="I119" s="1"/>
    </row>
    <row r="121" spans="1:11" s="6" customFormat="1">
      <c r="B121" s="6" t="s">
        <v>185</v>
      </c>
      <c r="C121" s="6" t="s">
        <v>149</v>
      </c>
      <c r="G121" s="19"/>
      <c r="H121" s="31"/>
    </row>
    <row r="122" spans="1:11">
      <c r="C122" s="2" t="s">
        <v>8</v>
      </c>
      <c r="G122" s="19"/>
      <c r="I122" s="1"/>
    </row>
    <row r="123" spans="1:11">
      <c r="C123" s="17">
        <v>1.5</v>
      </c>
      <c r="D123" s="135">
        <v>0</v>
      </c>
      <c r="E123" s="1" t="s">
        <v>150</v>
      </c>
      <c r="G123" s="19"/>
      <c r="I123" s="1"/>
    </row>
    <row r="126" spans="1:11" ht="21">
      <c r="A126" s="77" t="s">
        <v>151</v>
      </c>
      <c r="B126" s="10"/>
      <c r="C126" s="10"/>
      <c r="D126" s="74"/>
      <c r="E126" s="74"/>
      <c r="F126" s="74"/>
      <c r="G126" s="75"/>
      <c r="H126" s="74"/>
      <c r="I126" s="76"/>
      <c r="J126" s="74"/>
      <c r="K126" s="74"/>
    </row>
    <row r="127" spans="1:11" ht="18.75">
      <c r="A127" s="78" t="s">
        <v>152</v>
      </c>
      <c r="B127" s="10"/>
      <c r="C127" s="10"/>
      <c r="D127" s="74"/>
      <c r="E127" s="74"/>
      <c r="F127" s="74"/>
      <c r="G127" s="75"/>
      <c r="H127" s="74"/>
      <c r="I127" s="76"/>
      <c r="J127" s="74"/>
      <c r="K127" s="74"/>
    </row>
    <row r="128" spans="1:11">
      <c r="A128" s="8"/>
      <c r="B128" s="8"/>
      <c r="C128" s="8"/>
      <c r="D128" s="74"/>
      <c r="E128" s="74"/>
      <c r="F128" s="74"/>
      <c r="G128" s="75"/>
      <c r="H128" s="74"/>
      <c r="I128" s="76"/>
      <c r="J128" s="74"/>
      <c r="K128" s="74"/>
    </row>
    <row r="129" spans="1:11">
      <c r="A129" s="8"/>
      <c r="B129" s="8"/>
      <c r="C129" s="8"/>
      <c r="D129" s="74"/>
      <c r="E129" s="74"/>
      <c r="F129" s="74"/>
      <c r="G129" s="75"/>
      <c r="H129" s="74"/>
      <c r="I129" s="76"/>
      <c r="J129" s="74"/>
      <c r="K129" s="74"/>
    </row>
    <row r="130" spans="1:11">
      <c r="A130" s="8"/>
      <c r="B130" s="8"/>
      <c r="C130" s="8"/>
      <c r="D130" s="74"/>
      <c r="E130" s="74"/>
      <c r="F130" s="74"/>
      <c r="G130" s="75"/>
      <c r="H130" s="74"/>
      <c r="I130" s="76"/>
      <c r="J130" s="74"/>
      <c r="K130" s="74"/>
    </row>
    <row r="131" spans="1:11">
      <c r="A131" s="8"/>
      <c r="B131" s="8"/>
      <c r="C131" s="8"/>
      <c r="D131" s="74"/>
      <c r="E131" s="74"/>
      <c r="F131" s="74"/>
      <c r="G131" s="75"/>
      <c r="H131" s="74"/>
      <c r="I131" s="76"/>
      <c r="J131" s="74"/>
      <c r="K131" s="74"/>
    </row>
    <row r="132" spans="1:11">
      <c r="A132" s="8"/>
      <c r="B132" s="8"/>
      <c r="C132" s="8"/>
      <c r="D132" s="74"/>
      <c r="E132" s="74"/>
      <c r="F132" s="74"/>
      <c r="G132" s="75"/>
      <c r="H132" s="74"/>
      <c r="I132" s="76"/>
      <c r="J132" s="74"/>
      <c r="K132" s="74"/>
    </row>
    <row r="133" spans="1:11">
      <c r="A133" s="8"/>
      <c r="B133" s="8"/>
      <c r="C133" s="8"/>
      <c r="D133" s="74"/>
      <c r="E133" s="74"/>
      <c r="F133" s="74"/>
      <c r="G133" s="75"/>
      <c r="H133" s="74"/>
      <c r="I133" s="76"/>
      <c r="J133" s="74"/>
      <c r="K133" s="74"/>
    </row>
    <row r="134" spans="1:11">
      <c r="A134" s="8"/>
      <c r="B134" s="8"/>
      <c r="C134" s="8"/>
      <c r="D134" s="74"/>
      <c r="E134" s="74"/>
      <c r="F134" s="74"/>
      <c r="G134" s="75"/>
      <c r="H134" s="74"/>
      <c r="I134" s="76"/>
      <c r="J134" s="74"/>
      <c r="K134" s="74"/>
    </row>
  </sheetData>
  <sheetProtection algorithmName="SHA-512" hashValue="Bb3hF67PPT4KqwbYbNfaWA4qXtVCfRIsruFCI5clzHq784gM92xUCpGgEyOj8hRwDG7VibyBL4kuegXJZH+F6g==" saltValue="c8PVtF9Yt3UKGY3uPd2uyg==" spinCount="100000" sheet="1" objects="1" scenarios="1"/>
  <customSheetViews>
    <customSheetView guid="{A82149D2-359B-4549-8002-3702541987C8}" fitToPage="1">
      <selection activeCell="H10" sqref="H10"/>
      <pageMargins left="0.7" right="0.7" top="0.75" bottom="0.75" header="0.3" footer="0.3"/>
      <printOptions horizontalCentered="1"/>
      <pageSetup paperSize="9" scale="74" orientation="portrait" horizontalDpi="4294967292" verticalDpi="4294967292"/>
    </customSheetView>
  </customSheetViews>
  <mergeCells count="3">
    <mergeCell ref="C6:K6"/>
    <mergeCell ref="C7:K7"/>
    <mergeCell ref="C8:K8"/>
  </mergeCells>
  <phoneticPr fontId="9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8" fitToHeight="2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opLeftCell="A6" workbookViewId="0">
      <selection activeCell="F17" sqref="F17"/>
    </sheetView>
  </sheetViews>
  <sheetFormatPr baseColWidth="10" defaultColWidth="10.75" defaultRowHeight="15.75"/>
  <cols>
    <col min="1" max="1" width="18.25" style="1" customWidth="1"/>
    <col min="2" max="2" width="20.25" style="1" customWidth="1"/>
    <col min="3" max="3" width="19.75" style="1" customWidth="1"/>
    <col min="4" max="4" width="14.25" style="1" customWidth="1"/>
    <col min="5" max="5" width="12.75" style="1" customWidth="1"/>
    <col min="6" max="6" width="14.25" style="1" customWidth="1"/>
    <col min="7" max="7" width="13.75" style="1" customWidth="1"/>
    <col min="8" max="16384" width="10.75" style="1"/>
  </cols>
  <sheetData>
    <row r="1" spans="1:7">
      <c r="G1" s="2"/>
    </row>
    <row r="2" spans="1:7">
      <c r="G2" s="2"/>
    </row>
    <row r="3" spans="1:7">
      <c r="G3" s="2"/>
    </row>
    <row r="4" spans="1:7">
      <c r="G4" s="2"/>
    </row>
    <row r="5" spans="1:7">
      <c r="F5" s="80"/>
      <c r="G5" s="81" t="s">
        <v>20</v>
      </c>
    </row>
    <row r="6" spans="1:7">
      <c r="A6" s="79" t="s">
        <v>0</v>
      </c>
      <c r="B6" s="145">
        <f>'Criteris d''adjudicació Lot 2'!C6</f>
        <v>0</v>
      </c>
      <c r="C6" s="145"/>
      <c r="D6" s="145"/>
      <c r="E6" s="145"/>
      <c r="F6" s="145"/>
      <c r="G6" s="145"/>
    </row>
    <row r="7" spans="1:7">
      <c r="A7" s="79" t="s">
        <v>7</v>
      </c>
      <c r="B7" s="145">
        <f>'Criteris d''adjudicació Lot 2'!C7</f>
        <v>0</v>
      </c>
      <c r="C7" s="145"/>
      <c r="D7" s="145"/>
      <c r="E7" s="145"/>
      <c r="F7" s="145"/>
      <c r="G7" s="145"/>
    </row>
    <row r="8" spans="1:7">
      <c r="A8" s="79" t="s">
        <v>1</v>
      </c>
      <c r="B8" s="146">
        <f>'Criteris d''adjudicació Lot 2'!C8</f>
        <v>0</v>
      </c>
      <c r="C8" s="146"/>
      <c r="D8" s="146"/>
      <c r="E8" s="146"/>
      <c r="F8" s="146"/>
      <c r="G8" s="146"/>
    </row>
    <row r="9" spans="1:7">
      <c r="G9" s="2"/>
    </row>
    <row r="10" spans="1:7">
      <c r="F10" s="48">
        <v>17</v>
      </c>
    </row>
    <row r="11" spans="1:7" s="36" customFormat="1" ht="23.25">
      <c r="A11" s="36" t="s">
        <v>193</v>
      </c>
      <c r="F11" s="48"/>
      <c r="G11" s="51">
        <v>0.21</v>
      </c>
    </row>
    <row r="12" spans="1:7" s="61" customFormat="1" ht="47.25">
      <c r="A12" s="58" t="s">
        <v>2</v>
      </c>
      <c r="B12" s="58" t="s">
        <v>238</v>
      </c>
      <c r="C12" s="66" t="s">
        <v>237</v>
      </c>
      <c r="D12" s="59" t="s">
        <v>3</v>
      </c>
      <c r="E12" s="58" t="s">
        <v>204</v>
      </c>
      <c r="F12" s="60"/>
    </row>
    <row r="13" spans="1:7">
      <c r="A13" s="52" t="s">
        <v>4</v>
      </c>
      <c r="B13" s="37">
        <v>208</v>
      </c>
      <c r="C13" s="137">
        <v>0</v>
      </c>
      <c r="D13" s="45">
        <f>C13*$G$11</f>
        <v>0</v>
      </c>
      <c r="E13" s="45">
        <f>D13+C13</f>
        <v>0</v>
      </c>
      <c r="F13" s="50"/>
    </row>
    <row r="14" spans="1:7">
      <c r="A14" s="53" t="s">
        <v>5</v>
      </c>
      <c r="B14" s="38">
        <v>150</v>
      </c>
      <c r="C14" s="138">
        <v>0</v>
      </c>
      <c r="D14" s="46">
        <f t="shared" ref="D14:D15" si="0">C14*$G$11</f>
        <v>0</v>
      </c>
      <c r="E14" s="46">
        <f t="shared" ref="E14:E15" si="1">D14+C14</f>
        <v>0</v>
      </c>
      <c r="F14" s="50"/>
    </row>
    <row r="15" spans="1:7" ht="16.5" thickBot="1">
      <c r="A15" s="53" t="s">
        <v>188</v>
      </c>
      <c r="B15" s="38">
        <v>150</v>
      </c>
      <c r="C15" s="138">
        <v>0</v>
      </c>
      <c r="D15" s="46">
        <f t="shared" si="0"/>
        <v>0</v>
      </c>
      <c r="E15" s="46">
        <f t="shared" si="1"/>
        <v>0</v>
      </c>
      <c r="F15" s="50"/>
    </row>
    <row r="16" spans="1:7" s="6" customFormat="1" ht="16.5" thickBot="1">
      <c r="A16" s="105" t="s">
        <v>191</v>
      </c>
      <c r="B16" s="106">
        <f>SUM(B13:B15)</f>
        <v>508</v>
      </c>
      <c r="C16" s="114">
        <f>SUM(C13:C15)</f>
        <v>0</v>
      </c>
      <c r="D16" s="110">
        <f>SUM(D13:D15)</f>
        <v>0</v>
      </c>
      <c r="E16" s="111">
        <f>SUM(E13:E15)</f>
        <v>0</v>
      </c>
    </row>
    <row r="17" spans="1:7">
      <c r="B17" s="40" t="s">
        <v>187</v>
      </c>
      <c r="C17" s="56">
        <f>C16/B16</f>
        <v>0</v>
      </c>
    </row>
    <row r="19" spans="1:7" s="36" customFormat="1" ht="23.25">
      <c r="A19" s="36" t="s">
        <v>222</v>
      </c>
      <c r="D19" s="67">
        <v>3</v>
      </c>
      <c r="E19" s="67">
        <v>3</v>
      </c>
      <c r="F19" s="68">
        <v>0.21</v>
      </c>
      <c r="G19" s="48">
        <v>12</v>
      </c>
    </row>
    <row r="20" spans="1:7" s="61" customFormat="1" ht="33" customHeight="1">
      <c r="A20" s="58" t="s">
        <v>2</v>
      </c>
      <c r="B20" s="58" t="s">
        <v>239</v>
      </c>
      <c r="C20" s="66" t="s">
        <v>240</v>
      </c>
      <c r="D20" s="59" t="s">
        <v>3</v>
      </c>
      <c r="E20" s="58" t="s">
        <v>225</v>
      </c>
      <c r="F20" s="60"/>
      <c r="G20" s="58" t="s">
        <v>227</v>
      </c>
    </row>
    <row r="21" spans="1:7">
      <c r="A21" s="52" t="s">
        <v>4</v>
      </c>
      <c r="B21" s="37">
        <f>C13</f>
        <v>0</v>
      </c>
      <c r="C21" s="45">
        <f>B21*D19</f>
        <v>0</v>
      </c>
      <c r="D21" s="45">
        <f>C21*F19</f>
        <v>0</v>
      </c>
      <c r="E21" s="45">
        <f>D21+C21</f>
        <v>0</v>
      </c>
      <c r="F21" s="50"/>
      <c r="G21" s="45">
        <f>B21/G19</f>
        <v>0</v>
      </c>
    </row>
    <row r="22" spans="1:7">
      <c r="A22" s="53" t="s">
        <v>5</v>
      </c>
      <c r="B22" s="38">
        <f>C14</f>
        <v>0</v>
      </c>
      <c r="C22" s="46">
        <f>B22*D19</f>
        <v>0</v>
      </c>
      <c r="D22" s="46">
        <f>C22*F19</f>
        <v>0</v>
      </c>
      <c r="E22" s="46">
        <f>D22+C22</f>
        <v>0</v>
      </c>
      <c r="F22" s="50"/>
      <c r="G22" s="46">
        <f>B22/G19</f>
        <v>0</v>
      </c>
    </row>
    <row r="23" spans="1:7" ht="16.5" thickBot="1">
      <c r="A23" s="53" t="s">
        <v>188</v>
      </c>
      <c r="B23" s="38">
        <f>C15</f>
        <v>0</v>
      </c>
      <c r="C23" s="46">
        <f>B23*D19</f>
        <v>0</v>
      </c>
      <c r="D23" s="46">
        <f>C23*F19</f>
        <v>0</v>
      </c>
      <c r="E23" s="46">
        <f>D23+C23</f>
        <v>0</v>
      </c>
      <c r="F23" s="50"/>
      <c r="G23" s="46">
        <f>B23/G19</f>
        <v>0</v>
      </c>
    </row>
    <row r="24" spans="1:7" s="6" customFormat="1" ht="16.5" thickBot="1">
      <c r="A24" s="105" t="s">
        <v>191</v>
      </c>
      <c r="B24" s="106">
        <f>SUM(B21:B23)</f>
        <v>0</v>
      </c>
      <c r="C24" s="109">
        <f>SUM(C21:C23)</f>
        <v>0</v>
      </c>
      <c r="D24" s="110">
        <f>SUM(D21:D23)</f>
        <v>0</v>
      </c>
      <c r="E24" s="111">
        <f>SUM(E21:E23)</f>
        <v>0</v>
      </c>
      <c r="G24" s="111">
        <f>SUM(G21:G23)</f>
        <v>0</v>
      </c>
    </row>
    <row r="26" spans="1:7" s="36" customFormat="1" ht="23.25">
      <c r="A26" s="36" t="s">
        <v>228</v>
      </c>
      <c r="E26" s="69">
        <v>0.21</v>
      </c>
      <c r="F26" s="68">
        <v>0.21</v>
      </c>
      <c r="G26" s="51">
        <v>0.21</v>
      </c>
    </row>
    <row r="27" spans="1:7" s="61" customFormat="1" ht="31.5">
      <c r="A27" s="58" t="s">
        <v>2</v>
      </c>
      <c r="B27" s="58" t="str">
        <f>C20</f>
        <v>€/contracte                    x centre</v>
      </c>
      <c r="C27" s="58" t="s">
        <v>241</v>
      </c>
      <c r="D27" s="58" t="s">
        <v>231</v>
      </c>
      <c r="E27" s="59" t="s">
        <v>3</v>
      </c>
      <c r="F27" s="58" t="s">
        <v>232</v>
      </c>
      <c r="G27" s="60"/>
    </row>
    <row r="28" spans="1:7">
      <c r="A28" s="52" t="s">
        <v>4</v>
      </c>
      <c r="B28" s="37">
        <f>C21</f>
        <v>0</v>
      </c>
      <c r="C28" s="45">
        <f>B28</f>
        <v>0</v>
      </c>
      <c r="D28" s="45">
        <f>C28+B28</f>
        <v>0</v>
      </c>
      <c r="E28" s="45">
        <f>D28*E26</f>
        <v>0</v>
      </c>
      <c r="F28" s="45">
        <f>E28+D28</f>
        <v>0</v>
      </c>
      <c r="G28" s="50"/>
    </row>
    <row r="29" spans="1:7">
      <c r="A29" s="53" t="s">
        <v>5</v>
      </c>
      <c r="B29" s="38">
        <f>C22</f>
        <v>0</v>
      </c>
      <c r="C29" s="46">
        <f>B29</f>
        <v>0</v>
      </c>
      <c r="D29" s="46">
        <f>C29+B29</f>
        <v>0</v>
      </c>
      <c r="E29" s="46">
        <f>D29*E26</f>
        <v>0</v>
      </c>
      <c r="F29" s="46">
        <f>E29+D29</f>
        <v>0</v>
      </c>
      <c r="G29" s="50"/>
    </row>
    <row r="30" spans="1:7" ht="16.5" thickBot="1">
      <c r="A30" s="53" t="s">
        <v>188</v>
      </c>
      <c r="B30" s="38">
        <f>C23</f>
        <v>0</v>
      </c>
      <c r="C30" s="46">
        <f>B30</f>
        <v>0</v>
      </c>
      <c r="D30" s="46">
        <f>C30+B30</f>
        <v>0</v>
      </c>
      <c r="E30" s="46">
        <f>D30*E26</f>
        <v>0</v>
      </c>
      <c r="F30" s="46">
        <f>E30+D30</f>
        <v>0</v>
      </c>
      <c r="G30" s="50"/>
    </row>
    <row r="31" spans="1:7" s="6" customFormat="1" ht="16.5" thickBot="1">
      <c r="A31" s="105" t="s">
        <v>191</v>
      </c>
      <c r="B31" s="106">
        <f>SUM(B28:B30)</f>
        <v>0</v>
      </c>
      <c r="C31" s="113">
        <f>SUM(C28:C30)</f>
        <v>0</v>
      </c>
      <c r="D31" s="109">
        <f>SUM(D28:D30)</f>
        <v>0</v>
      </c>
      <c r="E31" s="110">
        <f>SUM(E28:E30)</f>
        <v>0</v>
      </c>
      <c r="F31" s="111">
        <f>SUM(F28:F30)</f>
        <v>0</v>
      </c>
    </row>
    <row r="52" spans="1:9" ht="21">
      <c r="A52" s="87" t="s">
        <v>151</v>
      </c>
      <c r="B52" s="88"/>
      <c r="C52" s="88"/>
      <c r="D52" s="88"/>
      <c r="E52" s="89"/>
      <c r="F52" s="88"/>
      <c r="G52" s="88"/>
      <c r="H52" s="9"/>
      <c r="I52" s="9"/>
    </row>
    <row r="53" spans="1:9" ht="18.75">
      <c r="A53" s="90" t="s">
        <v>152</v>
      </c>
      <c r="B53" s="88"/>
      <c r="C53" s="88"/>
      <c r="D53" s="88"/>
      <c r="E53" s="89"/>
      <c r="F53" s="88"/>
      <c r="G53" s="88"/>
      <c r="H53" s="9"/>
      <c r="I53" s="9"/>
    </row>
    <row r="54" spans="1:9">
      <c r="A54" s="91"/>
      <c r="B54" s="88"/>
      <c r="C54" s="88"/>
      <c r="D54" s="88"/>
      <c r="E54" s="89"/>
      <c r="F54" s="88"/>
      <c r="G54" s="88"/>
      <c r="H54" s="9"/>
      <c r="I54" s="9"/>
    </row>
    <row r="55" spans="1:9">
      <c r="A55" s="91"/>
      <c r="B55" s="88"/>
      <c r="C55" s="88"/>
      <c r="D55" s="88"/>
      <c r="E55" s="89"/>
      <c r="F55" s="88"/>
      <c r="G55" s="88"/>
      <c r="H55" s="9"/>
      <c r="I55" s="9"/>
    </row>
    <row r="56" spans="1:9">
      <c r="A56" s="91"/>
      <c r="B56" s="88"/>
      <c r="C56" s="88"/>
      <c r="D56" s="88"/>
      <c r="E56" s="89"/>
      <c r="F56" s="88"/>
      <c r="G56" s="88"/>
      <c r="H56" s="9"/>
      <c r="I56" s="9"/>
    </row>
    <row r="57" spans="1:9">
      <c r="A57" s="91"/>
      <c r="B57" s="88"/>
      <c r="C57" s="88"/>
      <c r="D57" s="88"/>
      <c r="E57" s="89"/>
      <c r="F57" s="88"/>
      <c r="G57" s="88"/>
      <c r="H57" s="9"/>
      <c r="I57" s="9"/>
    </row>
    <row r="58" spans="1:9">
      <c r="A58" s="91"/>
      <c r="B58" s="88"/>
      <c r="C58" s="88"/>
      <c r="D58" s="88"/>
      <c r="E58" s="89"/>
      <c r="F58" s="88"/>
      <c r="G58" s="88"/>
      <c r="H58" s="9"/>
      <c r="I58" s="9"/>
    </row>
    <row r="59" spans="1:9">
      <c r="A59" s="91"/>
      <c r="B59" s="88"/>
      <c r="C59" s="88"/>
      <c r="D59" s="88"/>
      <c r="E59" s="89"/>
      <c r="F59" s="88"/>
      <c r="G59" s="88"/>
      <c r="H59" s="9"/>
      <c r="I59" s="9"/>
    </row>
    <row r="60" spans="1:9">
      <c r="A60" s="91"/>
      <c r="B60" s="88"/>
      <c r="C60" s="88"/>
      <c r="D60" s="88"/>
      <c r="E60" s="89"/>
      <c r="F60" s="88"/>
      <c r="G60" s="88"/>
      <c r="H60" s="9"/>
      <c r="I60" s="9"/>
    </row>
  </sheetData>
  <sheetProtection algorithmName="SHA-512" hashValue="AEcDNeMMl/hkWrsivqwQzRM6zJ8+kqRP2KaqebZYNRUdV/T3d3aZDinSF6pbeUxf8ZZyDIAX2mikgZnUuQuKUg==" saltValue="ceHu/MnO/v2TO0F4ElT0ZA==" spinCount="100000" sheet="1" objects="1" scenarios="1"/>
  <mergeCells count="3">
    <mergeCell ref="B6:G6"/>
    <mergeCell ref="B7:G7"/>
    <mergeCell ref="B8:G8"/>
  </mergeCells>
  <phoneticPr fontId="9" type="noConversion"/>
  <pageMargins left="0.35629921259842523" right="0.35629921259842523" top="0.80314960629921262" bottom="0.21259842519685043" header="0.5" footer="0.39370078740157483"/>
  <pageSetup paperSize="9" scale="72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5:L56"/>
  <sheetViews>
    <sheetView tabSelected="1" workbookViewId="0">
      <selection activeCell="D37" sqref="D37"/>
    </sheetView>
  </sheetViews>
  <sheetFormatPr baseColWidth="10" defaultColWidth="10.75" defaultRowHeight="15.75"/>
  <cols>
    <col min="1" max="1" width="18" style="92" customWidth="1"/>
    <col min="2" max="2" width="14.5" style="92" bestFit="1" customWidth="1"/>
    <col min="3" max="3" width="15.25" style="92" customWidth="1"/>
    <col min="4" max="4" width="10.5" style="92" customWidth="1"/>
    <col min="5" max="5" width="10.75" style="92"/>
    <col min="6" max="6" width="3.5" style="92" customWidth="1"/>
    <col min="7" max="7" width="17.5" style="92" customWidth="1"/>
    <col min="8" max="8" width="12.75" style="92" customWidth="1"/>
    <col min="9" max="9" width="16.25" style="92" customWidth="1"/>
    <col min="10" max="10" width="11.25" style="92" customWidth="1"/>
    <col min="11" max="11" width="18.75" style="92" customWidth="1"/>
    <col min="12" max="16384" width="10.75" style="92"/>
  </cols>
  <sheetData>
    <row r="5" spans="1:12">
      <c r="G5" s="95"/>
      <c r="H5" s="96"/>
      <c r="I5" s="97"/>
      <c r="J5" s="98"/>
      <c r="K5" s="99" t="s">
        <v>20</v>
      </c>
    </row>
    <row r="6" spans="1:12">
      <c r="A6" s="100" t="s">
        <v>0</v>
      </c>
      <c r="B6" s="101">
        <f>'Criteris d''adjudicació Lot 2'!C6</f>
        <v>0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>
      <c r="A7" s="100" t="s">
        <v>7</v>
      </c>
      <c r="B7" s="101">
        <f>'Criteris d''adjudicació Lot 2'!C7</f>
        <v>0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12">
      <c r="A8" s="100" t="s">
        <v>1</v>
      </c>
      <c r="B8" s="134">
        <f>'Criteris d''adjudicació Lot 2'!C8</f>
        <v>0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2">
      <c r="A9" s="100"/>
      <c r="B9" s="103"/>
      <c r="C9" s="104"/>
      <c r="D9" s="104"/>
      <c r="E9" s="104"/>
      <c r="F9" s="104"/>
      <c r="G9" s="104"/>
      <c r="H9" s="104"/>
      <c r="I9" s="104"/>
      <c r="J9" s="104"/>
      <c r="K9" s="104"/>
      <c r="L9" s="104"/>
    </row>
    <row r="10" spans="1:12">
      <c r="A10" s="115" t="s">
        <v>283</v>
      </c>
      <c r="B10" s="103"/>
      <c r="C10" s="104"/>
      <c r="D10" s="104"/>
      <c r="E10" s="104"/>
      <c r="F10" s="104"/>
      <c r="G10" s="104"/>
      <c r="H10" s="104"/>
      <c r="I10" s="104"/>
      <c r="J10" s="104"/>
      <c r="K10" s="104"/>
      <c r="L10" s="104"/>
    </row>
    <row r="11" spans="1:12">
      <c r="A11" s="115" t="s">
        <v>255</v>
      </c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</row>
    <row r="12" spans="1:12">
      <c r="A12" s="92" t="s">
        <v>251</v>
      </c>
    </row>
    <row r="13" spans="1:12">
      <c r="A13" s="116" t="s">
        <v>252</v>
      </c>
      <c r="B13" s="92" t="s">
        <v>253</v>
      </c>
    </row>
    <row r="14" spans="1:12">
      <c r="A14" s="116" t="s">
        <v>252</v>
      </c>
      <c r="B14" s="92" t="s">
        <v>254</v>
      </c>
    </row>
    <row r="15" spans="1:12">
      <c r="A15" s="116" t="s">
        <v>252</v>
      </c>
      <c r="B15" s="92" t="s">
        <v>274</v>
      </c>
    </row>
    <row r="16" spans="1:12">
      <c r="A16" s="116"/>
    </row>
    <row r="17" spans="1:11" s="117" customFormat="1" ht="18.75">
      <c r="A17" s="117" t="s">
        <v>248</v>
      </c>
      <c r="G17" s="117" t="s">
        <v>263</v>
      </c>
    </row>
    <row r="19" spans="1:11">
      <c r="A19" s="123" t="s">
        <v>270</v>
      </c>
      <c r="G19" s="123" t="s">
        <v>270</v>
      </c>
    </row>
    <row r="21" spans="1:11">
      <c r="A21" s="124" t="s">
        <v>250</v>
      </c>
      <c r="B21" s="126">
        <v>1670.4</v>
      </c>
      <c r="G21" s="124" t="s">
        <v>250</v>
      </c>
      <c r="H21" s="126">
        <f>B21</f>
        <v>1670.4</v>
      </c>
    </row>
    <row r="22" spans="1:11" s="119" customFormat="1" ht="31.5">
      <c r="A22" s="125" t="s">
        <v>256</v>
      </c>
      <c r="B22" s="125" t="s">
        <v>260</v>
      </c>
      <c r="C22" s="125" t="s">
        <v>275</v>
      </c>
      <c r="D22" s="125" t="s">
        <v>262</v>
      </c>
      <c r="E22" s="125" t="s">
        <v>261</v>
      </c>
      <c r="G22" s="125" t="s">
        <v>256</v>
      </c>
      <c r="H22" s="125" t="s">
        <v>260</v>
      </c>
      <c r="I22" s="125" t="s">
        <v>275</v>
      </c>
      <c r="J22" s="125" t="s">
        <v>262</v>
      </c>
      <c r="K22" s="125" t="s">
        <v>261</v>
      </c>
    </row>
    <row r="23" spans="1:11">
      <c r="A23" s="92" t="s">
        <v>257</v>
      </c>
      <c r="B23" s="120">
        <v>0.55000000000000004</v>
      </c>
      <c r="C23" s="122">
        <f>B23*B21</f>
        <v>918.72000000000014</v>
      </c>
      <c r="D23" s="122">
        <v>41.76</v>
      </c>
      <c r="E23" s="118">
        <f>C23/D23</f>
        <v>22.000000000000004</v>
      </c>
      <c r="G23" s="92" t="s">
        <v>257</v>
      </c>
      <c r="H23" s="120">
        <f t="shared" ref="H23:I25" si="0">B23</f>
        <v>0.55000000000000004</v>
      </c>
      <c r="I23" s="122">
        <f t="shared" si="0"/>
        <v>918.72000000000014</v>
      </c>
      <c r="J23" s="140">
        <v>0</v>
      </c>
      <c r="K23" s="118" t="e">
        <f>I23/J23</f>
        <v>#DIV/0!</v>
      </c>
    </row>
    <row r="24" spans="1:11">
      <c r="A24" s="92" t="s">
        <v>258</v>
      </c>
      <c r="B24" s="120">
        <v>0.2</v>
      </c>
      <c r="C24" s="122">
        <f>B24*B21</f>
        <v>334.08000000000004</v>
      </c>
      <c r="D24" s="122">
        <v>41.76</v>
      </c>
      <c r="E24" s="118">
        <f>C24/D24</f>
        <v>8.0000000000000018</v>
      </c>
      <c r="G24" s="92" t="s">
        <v>258</v>
      </c>
      <c r="H24" s="120">
        <f t="shared" si="0"/>
        <v>0.2</v>
      </c>
      <c r="I24" s="122">
        <f t="shared" si="0"/>
        <v>334.08000000000004</v>
      </c>
      <c r="J24" s="140">
        <v>0</v>
      </c>
      <c r="K24" s="118" t="e">
        <f>I24/J24</f>
        <v>#DIV/0!</v>
      </c>
    </row>
    <row r="25" spans="1:11">
      <c r="A25" s="92" t="s">
        <v>259</v>
      </c>
      <c r="B25" s="120">
        <v>0.25</v>
      </c>
      <c r="C25" s="122">
        <f>B25*B21</f>
        <v>417.6</v>
      </c>
      <c r="D25" s="122">
        <v>41.76</v>
      </c>
      <c r="E25" s="118">
        <f>C25/D25</f>
        <v>10.000000000000002</v>
      </c>
      <c r="G25" s="92" t="s">
        <v>259</v>
      </c>
      <c r="H25" s="120">
        <f t="shared" si="0"/>
        <v>0.25</v>
      </c>
      <c r="I25" s="122">
        <f t="shared" si="0"/>
        <v>417.6</v>
      </c>
      <c r="J25" s="140">
        <v>0</v>
      </c>
      <c r="K25" s="118" t="e">
        <f>I25/J25</f>
        <v>#DIV/0!</v>
      </c>
    </row>
    <row r="26" spans="1:11">
      <c r="A26" s="127" t="s">
        <v>191</v>
      </c>
      <c r="B26" s="128">
        <f>SUM(B23:B25)</f>
        <v>1</v>
      </c>
      <c r="C26" s="129">
        <f>SUM(C23:C25)</f>
        <v>1670.4</v>
      </c>
      <c r="D26" s="127"/>
      <c r="E26" s="130">
        <f>SUM(E23:E25)</f>
        <v>40.000000000000007</v>
      </c>
      <c r="G26" s="127" t="s">
        <v>191</v>
      </c>
      <c r="H26" s="128">
        <f>SUM(H23:H25)</f>
        <v>1</v>
      </c>
      <c r="I26" s="129">
        <f>SUM(I23:I25)</f>
        <v>1670.4</v>
      </c>
      <c r="J26" s="127"/>
      <c r="K26" s="130" t="e">
        <f>SUM(K23:K25)</f>
        <v>#DIV/0!</v>
      </c>
    </row>
    <row r="28" spans="1:11">
      <c r="C28" s="116" t="s">
        <v>268</v>
      </c>
      <c r="D28" s="121">
        <f>C26/E26</f>
        <v>41.76</v>
      </c>
      <c r="I28" s="116" t="s">
        <v>268</v>
      </c>
      <c r="J28" s="121" t="e">
        <f>I26/K26</f>
        <v>#DIV/0!</v>
      </c>
    </row>
    <row r="30" spans="1:11">
      <c r="A30" s="123" t="s">
        <v>269</v>
      </c>
      <c r="G30" s="123" t="s">
        <v>269</v>
      </c>
    </row>
    <row r="32" spans="1:11">
      <c r="A32" s="124" t="s">
        <v>250</v>
      </c>
      <c r="B32" s="126">
        <v>1430.4</v>
      </c>
      <c r="G32" s="124" t="s">
        <v>250</v>
      </c>
      <c r="H32" s="126">
        <f>B32</f>
        <v>1430.4</v>
      </c>
    </row>
    <row r="33" spans="1:11" ht="31.5">
      <c r="A33" s="125" t="s">
        <v>256</v>
      </c>
      <c r="B33" s="125" t="s">
        <v>260</v>
      </c>
      <c r="C33" s="125" t="s">
        <v>275</v>
      </c>
      <c r="D33" s="125" t="s">
        <v>262</v>
      </c>
      <c r="E33" s="125" t="s">
        <v>261</v>
      </c>
      <c r="F33" s="119"/>
      <c r="G33" s="125" t="s">
        <v>256</v>
      </c>
      <c r="H33" s="125" t="s">
        <v>260</v>
      </c>
      <c r="I33" s="125" t="s">
        <v>275</v>
      </c>
      <c r="J33" s="125" t="s">
        <v>262</v>
      </c>
      <c r="K33" s="125" t="s">
        <v>261</v>
      </c>
    </row>
    <row r="34" spans="1:11">
      <c r="A34" s="92" t="s">
        <v>257</v>
      </c>
      <c r="B34" s="120">
        <v>0.66</v>
      </c>
      <c r="C34" s="122">
        <f>B34*B32</f>
        <v>944.06400000000008</v>
      </c>
      <c r="D34" s="122">
        <v>35.200000000000003</v>
      </c>
      <c r="E34" s="118">
        <f>C34/D34</f>
        <v>26.82</v>
      </c>
      <c r="G34" s="92" t="s">
        <v>257</v>
      </c>
      <c r="H34" s="120">
        <f t="shared" ref="H34:I36" si="1">B34</f>
        <v>0.66</v>
      </c>
      <c r="I34" s="122">
        <f t="shared" si="1"/>
        <v>944.06400000000008</v>
      </c>
      <c r="J34" s="140">
        <v>0</v>
      </c>
      <c r="K34" s="118" t="e">
        <f>I34/J34</f>
        <v>#DIV/0!</v>
      </c>
    </row>
    <row r="35" spans="1:11">
      <c r="A35" s="92" t="s">
        <v>258</v>
      </c>
      <c r="B35" s="120">
        <v>0.17</v>
      </c>
      <c r="C35" s="122">
        <f>B35*B32</f>
        <v>243.16800000000003</v>
      </c>
      <c r="D35" s="122">
        <v>39</v>
      </c>
      <c r="E35" s="118">
        <f>C35/D35</f>
        <v>6.2350769230769236</v>
      </c>
      <c r="G35" s="92" t="s">
        <v>258</v>
      </c>
      <c r="H35" s="120">
        <f t="shared" si="1"/>
        <v>0.17</v>
      </c>
      <c r="I35" s="122">
        <f t="shared" si="1"/>
        <v>243.16800000000003</v>
      </c>
      <c r="J35" s="140">
        <v>0</v>
      </c>
      <c r="K35" s="118" t="e">
        <f>I35/J35</f>
        <v>#DIV/0!</v>
      </c>
    </row>
    <row r="36" spans="1:11">
      <c r="A36" s="92" t="s">
        <v>259</v>
      </c>
      <c r="B36" s="120">
        <v>0.17</v>
      </c>
      <c r="C36" s="122">
        <f>B36*B32</f>
        <v>243.16800000000003</v>
      </c>
      <c r="D36" s="122">
        <v>41</v>
      </c>
      <c r="E36" s="118">
        <f>C36/D36</f>
        <v>5.9309268292682935</v>
      </c>
      <c r="G36" s="92" t="s">
        <v>259</v>
      </c>
      <c r="H36" s="120">
        <f t="shared" si="1"/>
        <v>0.17</v>
      </c>
      <c r="I36" s="122">
        <f t="shared" si="1"/>
        <v>243.16800000000003</v>
      </c>
      <c r="J36" s="140">
        <v>0</v>
      </c>
      <c r="K36" s="118" t="e">
        <f>I36/J36</f>
        <v>#DIV/0!</v>
      </c>
    </row>
    <row r="37" spans="1:11">
      <c r="A37" s="127" t="s">
        <v>191</v>
      </c>
      <c r="B37" s="128">
        <f>SUM(B34:B36)</f>
        <v>1</v>
      </c>
      <c r="C37" s="129">
        <f>SUM(C34:C36)</f>
        <v>1430.4000000000003</v>
      </c>
      <c r="D37" s="127"/>
      <c r="E37" s="130">
        <f>SUM(E34:E36)</f>
        <v>38.986003752345219</v>
      </c>
      <c r="G37" s="127" t="s">
        <v>191</v>
      </c>
      <c r="H37" s="128">
        <f>SUM(H34:H36)</f>
        <v>1</v>
      </c>
      <c r="I37" s="129">
        <f>SUM(I34:I36)</f>
        <v>1430.4000000000003</v>
      </c>
      <c r="J37" s="127"/>
      <c r="K37" s="130" t="e">
        <f>SUM(K34:K36)</f>
        <v>#DIV/0!</v>
      </c>
    </row>
    <row r="39" spans="1:11">
      <c r="C39" s="116" t="s">
        <v>264</v>
      </c>
      <c r="D39" s="121">
        <f>C37/E37</f>
        <v>36.690090348487026</v>
      </c>
      <c r="I39" s="116" t="s">
        <v>264</v>
      </c>
      <c r="J39" s="121" t="e">
        <f>I37/K37</f>
        <v>#DIV/0!</v>
      </c>
    </row>
    <row r="41" spans="1:11">
      <c r="A41" s="123" t="s">
        <v>276</v>
      </c>
      <c r="G41" s="123" t="s">
        <v>279</v>
      </c>
    </row>
    <row r="43" spans="1:11">
      <c r="A43" s="124" t="s">
        <v>250</v>
      </c>
      <c r="B43" s="126">
        <v>6000</v>
      </c>
    </row>
    <row r="44" spans="1:11">
      <c r="A44" s="125" t="s">
        <v>2</v>
      </c>
      <c r="B44" s="125" t="s">
        <v>277</v>
      </c>
    </row>
    <row r="45" spans="1:11">
      <c r="A45" s="92" t="s">
        <v>278</v>
      </c>
      <c r="B45" s="122">
        <v>3000</v>
      </c>
    </row>
    <row r="46" spans="1:11">
      <c r="A46" s="92" t="s">
        <v>5</v>
      </c>
      <c r="B46" s="122">
        <v>1500</v>
      </c>
      <c r="C46" s="99" t="s">
        <v>280</v>
      </c>
      <c r="D46" s="121">
        <v>70</v>
      </c>
      <c r="G46" s="99" t="s">
        <v>280</v>
      </c>
      <c r="H46" s="141">
        <v>0</v>
      </c>
    </row>
    <row r="47" spans="1:11">
      <c r="A47" s="92" t="s">
        <v>249</v>
      </c>
      <c r="B47" s="122">
        <v>1500</v>
      </c>
    </row>
    <row r="48" spans="1:11">
      <c r="A48" s="127" t="s">
        <v>191</v>
      </c>
      <c r="B48" s="129">
        <f>SUM(B45:B47)</f>
        <v>6000</v>
      </c>
    </row>
    <row r="51" spans="1:9" ht="21">
      <c r="A51" s="131" t="s">
        <v>151</v>
      </c>
      <c r="B51" s="74"/>
      <c r="C51" s="74"/>
      <c r="D51" s="74"/>
      <c r="E51" s="75"/>
      <c r="F51" s="74"/>
      <c r="G51" s="76"/>
      <c r="H51" s="74"/>
      <c r="I51" s="74"/>
    </row>
    <row r="52" spans="1:9" ht="18.75">
      <c r="A52" s="132" t="s">
        <v>152</v>
      </c>
      <c r="B52" s="74"/>
      <c r="C52" s="74"/>
      <c r="D52" s="74"/>
      <c r="E52" s="75"/>
      <c r="F52" s="74"/>
      <c r="G52" s="76"/>
      <c r="H52" s="74"/>
      <c r="I52" s="74"/>
    </row>
    <row r="53" spans="1:9">
      <c r="A53" s="133"/>
      <c r="B53" s="74"/>
      <c r="C53" s="74"/>
      <c r="D53" s="74"/>
      <c r="E53" s="75"/>
      <c r="F53" s="74"/>
      <c r="G53" s="76"/>
      <c r="H53" s="74"/>
      <c r="I53" s="74"/>
    </row>
    <row r="54" spans="1:9">
      <c r="A54" s="133"/>
      <c r="B54" s="74"/>
      <c r="C54" s="74"/>
      <c r="D54" s="74"/>
      <c r="E54" s="75"/>
      <c r="F54" s="74"/>
      <c r="G54" s="76"/>
      <c r="H54" s="74"/>
      <c r="I54" s="74"/>
    </row>
    <row r="55" spans="1:9">
      <c r="A55" s="133"/>
      <c r="B55" s="74"/>
      <c r="C55" s="74"/>
      <c r="D55" s="74"/>
      <c r="E55" s="75"/>
      <c r="F55" s="74"/>
      <c r="G55" s="76"/>
      <c r="H55" s="74"/>
      <c r="I55" s="74"/>
    </row>
    <row r="56" spans="1:9">
      <c r="A56" s="133"/>
      <c r="B56" s="74"/>
      <c r="C56" s="74"/>
      <c r="D56" s="74"/>
      <c r="E56" s="75"/>
      <c r="F56" s="74"/>
      <c r="G56" s="76"/>
      <c r="H56" s="74"/>
      <c r="I56" s="74"/>
    </row>
  </sheetData>
  <pageMargins left="0.74803149606299213" right="0.74803149606299213" top="0.98425196850393704" bottom="0.98425196850393704" header="0.51181102362204722" footer="0.51181102362204722"/>
  <pageSetup paperSize="9" scale="79" fitToHeight="2" orientation="landscape"/>
  <rowBreaks count="1" manualBreakCount="1">
    <brk id="29" max="10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10</vt:i4>
      </vt:variant>
    </vt:vector>
  </HeadingPairs>
  <TitlesOfParts>
    <vt:vector size="16" baseType="lpstr">
      <vt:lpstr>Criteris adjudicació Lot 1</vt:lpstr>
      <vt:lpstr>Pressupost Lot 1</vt:lpstr>
      <vt:lpstr>Variable Lot 1</vt:lpstr>
      <vt:lpstr>Criteris d'adjudicació Lot 2</vt:lpstr>
      <vt:lpstr>Pressupost Lot 2</vt:lpstr>
      <vt:lpstr>Variable Lot 2</vt:lpstr>
      <vt:lpstr>'Criteris adjudicació Lot 1'!Área_de_impresión</vt:lpstr>
      <vt:lpstr>'Criteris d''adjudicació Lot 2'!Área_de_impresión</vt:lpstr>
      <vt:lpstr>'Pressupost Lot 1'!Área_de_impresión</vt:lpstr>
      <vt:lpstr>'Pressupost Lot 2'!Área_de_impresión</vt:lpstr>
      <vt:lpstr>'Variable Lot 1'!Área_de_impresión</vt:lpstr>
      <vt:lpstr>'Variable Lot 2'!Área_de_impresión</vt:lpstr>
      <vt:lpstr>'Criteris adjudicació Lot 1'!Títulos_a_imprimir</vt:lpstr>
      <vt:lpstr>'Criteris d''adjudicació Lot 2'!Títulos_a_imprimir</vt:lpstr>
      <vt:lpstr>'Variable Lot 1'!Títulos_a_imprimir</vt:lpstr>
      <vt:lpstr>'Variable Lot 2'!Títulos_a_imprimir</vt:lpstr>
    </vt:vector>
  </TitlesOfParts>
  <Company>Particular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Bayona</dc:creator>
  <cp:lastModifiedBy>David Parra</cp:lastModifiedBy>
  <cp:lastPrinted>2016-06-14T05:58:12Z</cp:lastPrinted>
  <dcterms:created xsi:type="dcterms:W3CDTF">2015-10-21T04:20:49Z</dcterms:created>
  <dcterms:modified xsi:type="dcterms:W3CDTF">2016-08-18T07:30:17Z</dcterms:modified>
</cp:coreProperties>
</file>